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240" tabRatio="260" activeTab="0"/>
  </bookViews>
  <sheets>
    <sheet name="ScoreSheet" sheetId="1" r:id="rId1"/>
    <sheet name="NewClassLookup" sheetId="2" r:id="rId2"/>
    <sheet name="Sheet2" sheetId="3" state="hidden" r:id="rId3"/>
    <sheet name="Sheet3" sheetId="4" state="hidden" r:id="rId4"/>
  </sheets>
  <definedNames/>
  <calcPr fullCalcOnLoad="1" fullPrecision="0"/>
</workbook>
</file>

<file path=xl/sharedStrings.xml><?xml version="1.0" encoding="utf-8"?>
<sst xmlns="http://schemas.openxmlformats.org/spreadsheetml/2006/main" count="196" uniqueCount="92">
  <si>
    <t>Stage 1</t>
  </si>
  <si>
    <t>Competitor</t>
  </si>
  <si>
    <t>Div</t>
  </si>
  <si>
    <t>Stage 2</t>
  </si>
  <si>
    <t>Stage 3</t>
  </si>
  <si>
    <t>CDP</t>
  </si>
  <si>
    <t>Equipment Divisions to Classification score table  lookup.</t>
  </si>
  <si>
    <t>ESP</t>
  </si>
  <si>
    <t>(Equipment Divisions Must be in alphabetic order)</t>
  </si>
  <si>
    <t>SSP</t>
  </si>
  <si>
    <t>SSR</t>
  </si>
  <si>
    <t>MA</t>
  </si>
  <si>
    <t>CDP Division Class scores</t>
  </si>
  <si>
    <t>EX</t>
  </si>
  <si>
    <t>(Best score you can shoot without making Master Class)</t>
  </si>
  <si>
    <t>SS</t>
  </si>
  <si>
    <t>MM</t>
  </si>
  <si>
    <t>NV</t>
  </si>
  <si>
    <t>(Best score you can shoot without making MM class)</t>
  </si>
  <si>
    <t>ESP Division Class scores</t>
  </si>
  <si>
    <t>SSP Division Class scores</t>
  </si>
  <si>
    <t>SSR Division Class scores</t>
  </si>
  <si>
    <t>This is the data lookup table used to determine the shooters' new classification shown in column G of the main scoring spreadsheet.</t>
  </si>
  <si>
    <t>It is arranged slightly differently than the official IDPA classification chart, due to requirements of the Excel VLOOKUP-in-range function.</t>
  </si>
  <si>
    <t>Specifically, this table is arranged from the shortest time to the longest time, top-to-bottom.</t>
  </si>
  <si>
    <t>Therefore, the times shown to the left of each class are the FASTEST time you can get, and still stay in that class, without being promoted to the next higher class.</t>
  </si>
  <si>
    <t>Sorry for the confusion, but this is just how Excel VLookup works!</t>
  </si>
  <si>
    <t>Entry #</t>
  </si>
  <si>
    <t>Name, (Last, First)</t>
  </si>
  <si>
    <t>IDPA #</t>
  </si>
  <si>
    <t>Prev Class</t>
  </si>
  <si>
    <t>Total Match Score</t>
  </si>
  <si>
    <t>New Class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</si>
  <si>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</si>
  <si>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</si>
  <si>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</si>
  <si>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</si>
  <si>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</si>
  <si>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</si>
  <si>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</si>
  <si>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</si>
  <si>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</si>
  <si>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Total Stage Score</t>
  </si>
  <si>
    <t>Str 2 Raw  Time</t>
  </si>
  <si>
    <t>ESR Division Class scores</t>
  </si>
  <si>
    <t>ESR</t>
  </si>
  <si>
    <t>NewClassLookup!A7:B11</t>
  </si>
  <si>
    <t>NewClassLookup!A13:B17</t>
  </si>
  <si>
    <t>NewClassLookup!A19:B23</t>
  </si>
  <si>
    <t>NewClassLookup!A25:B29</t>
  </si>
  <si>
    <t>NewClassLookup!A31:B35</t>
  </si>
  <si>
    <t>Van Horn, Keith</t>
  </si>
  <si>
    <t>Rogan, Bob</t>
  </si>
  <si>
    <t>UN</t>
  </si>
  <si>
    <t>Bernerd, Rick</t>
  </si>
  <si>
    <t>Williams, Jerry</t>
  </si>
  <si>
    <t>Brecht, Rick</t>
  </si>
  <si>
    <t>Wakefield, Brian</t>
  </si>
  <si>
    <t>Van Horn, Brian</t>
  </si>
  <si>
    <t>Shaffer, Jared</t>
  </si>
  <si>
    <t>Gnan, Bob</t>
  </si>
  <si>
    <t>Newell, Mike</t>
  </si>
  <si>
    <t>Shaffer, Bob</t>
  </si>
  <si>
    <t>Woods, Dave</t>
  </si>
  <si>
    <t>Maletto, Jim</t>
  </si>
  <si>
    <t>Goetz, Robert</t>
  </si>
  <si>
    <t>Decker, Frankie</t>
  </si>
  <si>
    <t>Steele, Wayne</t>
  </si>
  <si>
    <t>Eckert, Brian</t>
  </si>
  <si>
    <t>Slater, David</t>
  </si>
  <si>
    <t>Villella, Gene</t>
  </si>
  <si>
    <t>Bobenrieth, Tony</t>
  </si>
  <si>
    <t>Wortman, Joe</t>
  </si>
  <si>
    <t>Bobenrieth, John</t>
  </si>
  <si>
    <t>Bobenrieth, Brian</t>
  </si>
  <si>
    <t>Decker, Rodger</t>
  </si>
  <si>
    <t>Ginther, Adam</t>
  </si>
  <si>
    <t>Morgan, Doug</t>
  </si>
  <si>
    <t>Porco, Keith</t>
  </si>
  <si>
    <t>Day, Paul</t>
  </si>
  <si>
    <t>CDP SS 111.44-141.82</t>
  </si>
  <si>
    <t>CDP MM 141.83-195.00</t>
  </si>
  <si>
    <t>CDP NV 195.01-???</t>
  </si>
  <si>
    <t>ESP SS 108.58-138.18</t>
  </si>
  <si>
    <t>ESP MM 138.19-190.00</t>
  </si>
  <si>
    <t>ESP NV 190.01-???</t>
  </si>
  <si>
    <t>SSP SS 120.01-152.73</t>
  </si>
  <si>
    <t>SSP MM 152.74-210.00</t>
  </si>
  <si>
    <t>SSP NV 210.01-???</t>
  </si>
  <si>
    <t>SSR SS 126.30-160.18</t>
  </si>
  <si>
    <t>SSR MM160.19-219.50</t>
  </si>
  <si>
    <t>Jim Hoffman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</si>
</sst>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right" vertical="center"/>
      <protection/>
    </xf>
    <xf numFmtId="0" fontId="0" fillId="0" borderId="13" xfId="0" applyNumberFormat="1" applyBorder="1" applyAlignment="1" applyProtection="1">
      <alignment horizontal="center" vertical="center"/>
      <protection/>
    </xf>
    <xf numFmtId="2" fontId="2" fillId="0" borderId="14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/>
      <protection/>
    </xf>
    <xf numFmtId="49" fontId="0" fillId="33" borderId="15" xfId="0" applyNumberForma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2" fillId="33" borderId="16" xfId="0" applyNumberFormat="1" applyFont="1" applyFill="1" applyBorder="1" applyAlignment="1" applyProtection="1">
      <alignment horizontal="center" wrapText="1"/>
      <protection/>
    </xf>
    <xf numFmtId="49" fontId="2" fillId="33" borderId="17" xfId="0" applyNumberFormat="1" applyFont="1" applyFill="1" applyBorder="1" applyAlignment="1" applyProtection="1">
      <alignment horizontal="center" wrapText="1"/>
      <protection/>
    </xf>
    <xf numFmtId="49" fontId="2" fillId="33" borderId="18" xfId="0" applyNumberFormat="1" applyFont="1" applyFill="1" applyBorder="1" applyAlignment="1" applyProtection="1">
      <alignment horizontal="center" wrapText="1"/>
      <protection/>
    </xf>
    <xf numFmtId="49" fontId="2" fillId="33" borderId="19" xfId="0" applyNumberFormat="1" applyFont="1" applyFill="1" applyBorder="1" applyAlignment="1" applyProtection="1">
      <alignment horizontal="center" wrapText="1"/>
      <protection/>
    </xf>
    <xf numFmtId="49" fontId="2" fillId="33" borderId="20" xfId="0" applyNumberFormat="1" applyFont="1" applyFill="1" applyBorder="1" applyAlignment="1" applyProtection="1">
      <alignment horizontal="center" wrapText="1"/>
      <protection/>
    </xf>
    <xf numFmtId="49" fontId="2" fillId="34" borderId="11" xfId="0" applyNumberFormat="1" applyFont="1" applyFill="1" applyBorder="1" applyAlignment="1" applyProtection="1">
      <alignment horizontal="center" wrapText="1"/>
      <protection/>
    </xf>
    <xf numFmtId="49" fontId="2" fillId="34" borderId="0" xfId="0" applyNumberFormat="1" applyFont="1" applyFill="1" applyBorder="1" applyAlignment="1" applyProtection="1">
      <alignment horizontal="center" wrapText="1"/>
      <protection/>
    </xf>
    <xf numFmtId="49" fontId="2" fillId="34" borderId="10" xfId="0" applyNumberFormat="1" applyFont="1" applyFill="1" applyBorder="1" applyAlignment="1" applyProtection="1">
      <alignment horizontal="center" wrapText="1"/>
      <protection/>
    </xf>
    <xf numFmtId="49" fontId="2" fillId="34" borderId="12" xfId="0" applyNumberFormat="1" applyFont="1" applyFill="1" applyBorder="1" applyAlignment="1" applyProtection="1">
      <alignment horizontal="center" wrapText="1"/>
      <protection/>
    </xf>
    <xf numFmtId="49" fontId="2" fillId="34" borderId="13" xfId="0" applyNumberFormat="1" applyFont="1" applyFill="1" applyBorder="1" applyAlignment="1" applyProtection="1">
      <alignment horizontal="center" wrapText="1"/>
      <protection/>
    </xf>
    <xf numFmtId="0" fontId="0" fillId="34" borderId="0" xfId="0" applyFill="1" applyAlignment="1">
      <alignment/>
    </xf>
    <xf numFmtId="0" fontId="0" fillId="34" borderId="11" xfId="0" applyFill="1" applyBorder="1" applyAlignment="1" applyProtection="1">
      <alignment horizontal="center" vertical="center"/>
      <protection/>
    </xf>
    <xf numFmtId="49" fontId="2" fillId="34" borderId="0" xfId="0" applyNumberFormat="1" applyFont="1" applyFill="1" applyBorder="1" applyAlignment="1" applyProtection="1">
      <alignment horizontal="left" vertical="center"/>
      <protection locked="0"/>
    </xf>
    <xf numFmtId="49" fontId="0" fillId="34" borderId="0" xfId="0" applyNumberFormat="1" applyFill="1" applyBorder="1" applyAlignment="1" applyProtection="1">
      <alignment horizontal="left" vertical="center"/>
      <protection locked="0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49" fontId="0" fillId="34" borderId="10" xfId="0" applyNumberFormat="1" applyFill="1" applyBorder="1" applyAlignment="1" applyProtection="1">
      <alignment horizontal="center" vertical="center"/>
      <protection locked="0"/>
    </xf>
    <xf numFmtId="2" fontId="2" fillId="34" borderId="12" xfId="0" applyNumberFormat="1" applyFont="1" applyFill="1" applyBorder="1" applyAlignment="1" applyProtection="1">
      <alignment horizontal="right" vertical="center"/>
      <protection/>
    </xf>
    <xf numFmtId="0" fontId="0" fillId="34" borderId="13" xfId="0" applyNumberFormat="1" applyFill="1" applyBorder="1" applyAlignment="1" applyProtection="1">
      <alignment horizontal="center" vertical="center"/>
      <protection/>
    </xf>
    <xf numFmtId="2" fontId="0" fillId="34" borderId="11" xfId="0" applyNumberFormat="1" applyFill="1" applyBorder="1" applyAlignment="1" applyProtection="1">
      <alignment horizontal="right" vertical="center"/>
      <protection locked="0"/>
    </xf>
    <xf numFmtId="2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0" xfId="0" applyNumberFormat="1" applyFill="1" applyBorder="1" applyAlignment="1" applyProtection="1">
      <alignment horizontal="right" vertical="center"/>
      <protection locked="0"/>
    </xf>
    <xf numFmtId="2" fontId="2" fillId="34" borderId="10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Border="1" applyAlignment="1">
      <alignment/>
    </xf>
    <xf numFmtId="0" fontId="0" fillId="35" borderId="11" xfId="0" applyFill="1" applyBorder="1" applyAlignment="1" applyProtection="1">
      <alignment horizontal="center" vertical="center"/>
      <protection/>
    </xf>
    <xf numFmtId="49" fontId="2" fillId="35" borderId="0" xfId="0" applyNumberFormat="1" applyFont="1" applyFill="1" applyBorder="1" applyAlignment="1" applyProtection="1">
      <alignment horizontal="left" vertical="center"/>
      <protection locked="0"/>
    </xf>
    <xf numFmtId="49" fontId="0" fillId="35" borderId="0" xfId="0" applyNumberFormat="1" applyFill="1" applyBorder="1" applyAlignment="1" applyProtection="1">
      <alignment horizontal="left" vertical="center"/>
      <protection locked="0"/>
    </xf>
    <xf numFmtId="49" fontId="0" fillId="35" borderId="0" xfId="0" applyNumberFormat="1" applyFill="1" applyBorder="1" applyAlignment="1" applyProtection="1">
      <alignment horizontal="center" vertical="center"/>
      <protection locked="0"/>
    </xf>
    <xf numFmtId="49" fontId="0" fillId="35" borderId="10" xfId="0" applyNumberFormat="1" applyFill="1" applyBorder="1" applyAlignment="1" applyProtection="1">
      <alignment horizontal="center" vertical="center"/>
      <protection locked="0"/>
    </xf>
    <xf numFmtId="2" fontId="2" fillId="35" borderId="12" xfId="0" applyNumberFormat="1" applyFont="1" applyFill="1" applyBorder="1" applyAlignment="1" applyProtection="1">
      <alignment horizontal="right" vertical="center"/>
      <protection/>
    </xf>
    <xf numFmtId="0" fontId="0" fillId="35" borderId="13" xfId="0" applyNumberFormat="1" applyFill="1" applyBorder="1" applyAlignment="1" applyProtection="1">
      <alignment horizontal="center" vertical="center"/>
      <protection/>
    </xf>
    <xf numFmtId="2" fontId="0" fillId="35" borderId="11" xfId="0" applyNumberFormat="1" applyFill="1" applyBorder="1" applyAlignment="1" applyProtection="1">
      <alignment horizontal="right" vertical="center"/>
      <protection locked="0"/>
    </xf>
    <xf numFmtId="2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0" xfId="0" applyNumberFormat="1" applyFill="1" applyBorder="1" applyAlignment="1" applyProtection="1">
      <alignment horizontal="right" vertical="center"/>
      <protection locked="0"/>
    </xf>
    <xf numFmtId="2" fontId="2" fillId="35" borderId="10" xfId="0" applyNumberFormat="1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>
      <alignment/>
    </xf>
    <xf numFmtId="0" fontId="2" fillId="34" borderId="11" xfId="0" applyFont="1" applyFill="1" applyBorder="1" applyAlignment="1" applyProtection="1">
      <alignment horizontal="center" vertical="center"/>
      <protection/>
    </xf>
    <xf numFmtId="49" fontId="2" fillId="34" borderId="0" xfId="0" applyNumberFormat="1" applyFont="1" applyFill="1" applyBorder="1" applyAlignment="1" applyProtection="1">
      <alignment horizontal="center" vertical="center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2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4" borderId="13" xfId="0" applyNumberFormat="1" applyFont="1" applyFill="1" applyBorder="1" applyAlignment="1" applyProtection="1">
      <alignment horizontal="center" vertical="center"/>
      <protection/>
    </xf>
    <xf numFmtId="2" fontId="2" fillId="34" borderId="11" xfId="0" applyNumberFormat="1" applyFont="1" applyFill="1" applyBorder="1" applyAlignment="1" applyProtection="1">
      <alignment horizontal="right" vertical="center"/>
      <protection locked="0"/>
    </xf>
    <xf numFmtId="2" fontId="2" fillId="34" borderId="0" xfId="0" applyNumberFormat="1" applyFont="1" applyFill="1" applyBorder="1" applyAlignment="1" applyProtection="1">
      <alignment horizontal="right" vertical="center"/>
      <protection locked="0"/>
    </xf>
    <xf numFmtId="1" fontId="2" fillId="34" borderId="0" xfId="0" applyNumberFormat="1" applyFont="1" applyFill="1" applyBorder="1" applyAlignment="1" applyProtection="1">
      <alignment horizontal="right" vertical="center"/>
      <protection locked="0"/>
    </xf>
    <xf numFmtId="2" fontId="2" fillId="34" borderId="10" xfId="0" applyNumberFormat="1" applyFont="1" applyFill="1" applyBorder="1" applyAlignment="1" applyProtection="1">
      <alignment horizontal="right" vertical="center"/>
      <protection/>
    </xf>
    <xf numFmtId="0" fontId="2" fillId="34" borderId="0" xfId="0" applyFont="1" applyFill="1" applyBorder="1" applyAlignment="1">
      <alignment/>
    </xf>
    <xf numFmtId="0" fontId="2" fillId="35" borderId="11" xfId="0" applyFont="1" applyFill="1" applyBorder="1" applyAlignment="1" applyProtection="1">
      <alignment horizontal="center" vertical="center"/>
      <protection/>
    </xf>
    <xf numFmtId="49" fontId="2" fillId="35" borderId="0" xfId="0" applyNumberFormat="1" applyFont="1" applyFill="1" applyBorder="1" applyAlignment="1" applyProtection="1">
      <alignment horizontal="center" vertical="center"/>
      <protection locked="0"/>
    </xf>
    <xf numFmtId="49" fontId="2" fillId="35" borderId="10" xfId="0" applyNumberFormat="1" applyFont="1" applyFill="1" applyBorder="1" applyAlignment="1" applyProtection="1">
      <alignment horizontal="center" vertical="center"/>
      <protection locked="0"/>
    </xf>
    <xf numFmtId="2" fontId="2" fillId="35" borderId="12" xfId="0" applyNumberFormat="1" applyFont="1" applyFill="1" applyBorder="1" applyAlignment="1" applyProtection="1">
      <alignment horizontal="right" vertical="center"/>
      <protection/>
    </xf>
    <xf numFmtId="0" fontId="2" fillId="35" borderId="13" xfId="0" applyNumberFormat="1" applyFont="1" applyFill="1" applyBorder="1" applyAlignment="1" applyProtection="1">
      <alignment horizontal="center" vertical="center"/>
      <protection/>
    </xf>
    <xf numFmtId="2" fontId="2" fillId="35" borderId="11" xfId="0" applyNumberFormat="1" applyFont="1" applyFill="1" applyBorder="1" applyAlignment="1" applyProtection="1">
      <alignment horizontal="right" vertical="center"/>
      <protection locked="0"/>
    </xf>
    <xf numFmtId="2" fontId="2" fillId="35" borderId="0" xfId="0" applyNumberFormat="1" applyFont="1" applyFill="1" applyBorder="1" applyAlignment="1" applyProtection="1">
      <alignment horizontal="right" vertical="center"/>
      <protection locked="0"/>
    </xf>
    <xf numFmtId="1" fontId="2" fillId="35" borderId="0" xfId="0" applyNumberFormat="1" applyFont="1" applyFill="1" applyBorder="1" applyAlignment="1" applyProtection="1">
      <alignment horizontal="right" vertical="center"/>
      <protection locked="0"/>
    </xf>
    <xf numFmtId="2" fontId="2" fillId="35" borderId="10" xfId="0" applyNumberFormat="1" applyFont="1" applyFill="1" applyBorder="1" applyAlignment="1" applyProtection="1">
      <alignment horizontal="right" vertical="center"/>
      <protection/>
    </xf>
    <xf numFmtId="0" fontId="2" fillId="35" borderId="0" xfId="0" applyFont="1" applyFill="1" applyBorder="1" applyAlignment="1">
      <alignment/>
    </xf>
    <xf numFmtId="49" fontId="2" fillId="33" borderId="21" xfId="0" applyNumberFormat="1" applyFont="1" applyFill="1" applyBorder="1" applyAlignment="1" applyProtection="1">
      <alignment horizontal="center"/>
      <protection/>
    </xf>
    <xf numFmtId="0" fontId="0" fillId="33" borderId="21" xfId="0" applyFill="1" applyBorder="1" applyAlignment="1">
      <alignment horizontal="center"/>
    </xf>
    <xf numFmtId="49" fontId="0" fillId="0" borderId="22" xfId="0" applyNumberFormat="1" applyBorder="1" applyAlignment="1" applyProtection="1">
      <alignment horizontal="left" vertical="top" wrapText="1"/>
      <protection/>
    </xf>
    <xf numFmtId="0" fontId="0" fillId="0" borderId="23" xfId="0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 horizontal="left" vertical="top" wrapText="1"/>
      <protection/>
    </xf>
    <xf numFmtId="49" fontId="0" fillId="0" borderId="25" xfId="0" applyNumberFormat="1" applyBorder="1" applyAlignment="1" applyProtection="1">
      <alignment horizontal="left" vertical="top" wrapText="1"/>
      <protection/>
    </xf>
    <xf numFmtId="0" fontId="0" fillId="0" borderId="26" xfId="0" applyBorder="1" applyAlignment="1" applyProtection="1">
      <alignment horizontal="left" vertical="top" wrapText="1"/>
      <protection/>
    </xf>
    <xf numFmtId="0" fontId="0" fillId="0" borderId="27" xfId="0" applyBorder="1" applyAlignment="1" applyProtection="1">
      <alignment horizontal="left" vertical="top" wrapText="1"/>
      <protection/>
    </xf>
    <xf numFmtId="49" fontId="0" fillId="0" borderId="28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4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37" sqref="B37"/>
    </sheetView>
  </sheetViews>
  <sheetFormatPr defaultColWidth="0" defaultRowHeight="12.75"/>
  <cols>
    <col min="1" max="1" width="7.421875" style="4" customWidth="1"/>
    <col min="2" max="2" width="22.57421875" style="3" bestFit="1" customWidth="1"/>
    <col min="3" max="3" width="7.421875" style="3" hidden="1" customWidth="1"/>
    <col min="4" max="4" width="4.8515625" style="3" customWidth="1"/>
    <col min="5" max="5" width="5.7109375" style="3" customWidth="1"/>
    <col min="6" max="6" width="8.57421875" style="13" bestFit="1" customWidth="1"/>
    <col min="7" max="7" width="5.7109375" style="11" customWidth="1"/>
    <col min="8" max="14" width="5.57421875" style="3" customWidth="1"/>
    <col min="15" max="15" width="3.8515625" style="3" customWidth="1"/>
    <col min="16" max="16" width="2.28125" style="3" customWidth="1"/>
    <col min="17" max="17" width="6.57421875" style="3" bestFit="1" customWidth="1"/>
    <col min="18" max="21" width="5.57421875" style="3" customWidth="1"/>
    <col min="22" max="22" width="3.8515625" style="3" customWidth="1"/>
    <col min="23" max="23" width="2.28125" style="3" customWidth="1"/>
    <col min="24" max="24" width="6.57421875" style="3" customWidth="1"/>
    <col min="25" max="27" width="5.57421875" style="3" customWidth="1"/>
    <col min="28" max="28" width="3.8515625" style="3" customWidth="1"/>
    <col min="29" max="29" width="2.28125" style="3" customWidth="1"/>
    <col min="30" max="30" width="6.57421875" style="3" customWidth="1"/>
    <col min="31" max="16384" width="7.00390625" style="3" hidden="1" customWidth="1"/>
  </cols>
  <sheetData>
    <row r="1" spans="1:30" s="24" customFormat="1" ht="13.5" thickTop="1">
      <c r="A1" s="80" t="s">
        <v>1</v>
      </c>
      <c r="B1" s="81"/>
      <c r="C1" s="81"/>
      <c r="D1" s="81"/>
      <c r="E1" s="81"/>
      <c r="F1" s="22"/>
      <c r="G1" s="23"/>
      <c r="H1" s="80" t="s">
        <v>0</v>
      </c>
      <c r="I1" s="80"/>
      <c r="J1" s="80"/>
      <c r="K1" s="80"/>
      <c r="L1" s="80"/>
      <c r="M1" s="80"/>
      <c r="N1" s="80"/>
      <c r="O1" s="80"/>
      <c r="P1" s="80"/>
      <c r="Q1" s="80"/>
      <c r="R1" s="80" t="s">
        <v>3</v>
      </c>
      <c r="S1" s="80"/>
      <c r="T1" s="80"/>
      <c r="U1" s="80"/>
      <c r="V1" s="80"/>
      <c r="W1" s="80"/>
      <c r="X1" s="80"/>
      <c r="Y1" s="80" t="s">
        <v>4</v>
      </c>
      <c r="Z1" s="80"/>
      <c r="AA1" s="80"/>
      <c r="AB1" s="80"/>
      <c r="AC1" s="80"/>
      <c r="AD1" s="80"/>
    </row>
    <row r="2" spans="1:30" s="24" customFormat="1" ht="39" thickBot="1">
      <c r="A2" s="25" t="s">
        <v>27</v>
      </c>
      <c r="B2" s="26" t="s">
        <v>28</v>
      </c>
      <c r="C2" s="26" t="s">
        <v>29</v>
      </c>
      <c r="D2" s="26" t="s">
        <v>2</v>
      </c>
      <c r="E2" s="27" t="s">
        <v>30</v>
      </c>
      <c r="F2" s="28" t="s">
        <v>31</v>
      </c>
      <c r="G2" s="29" t="s">
        <v>32</v>
      </c>
      <c r="H2" s="25" t="s">
        <v>33</v>
      </c>
      <c r="I2" s="26" t="s">
        <v>34</v>
      </c>
      <c r="J2" s="26" t="s">
        <v>35</v>
      </c>
      <c r="K2" s="26" t="s">
        <v>36</v>
      </c>
      <c r="L2" s="26" t="s">
        <v>37</v>
      </c>
      <c r="M2" s="26" t="s">
        <v>38</v>
      </c>
      <c r="N2" s="26" t="s">
        <v>39</v>
      </c>
      <c r="O2" s="26" t="s">
        <v>40</v>
      </c>
      <c r="P2" s="26" t="s">
        <v>41</v>
      </c>
      <c r="Q2" s="27" t="s">
        <v>42</v>
      </c>
      <c r="R2" s="25" t="s">
        <v>33</v>
      </c>
      <c r="S2" s="26" t="s">
        <v>43</v>
      </c>
      <c r="T2" s="26" t="s">
        <v>35</v>
      </c>
      <c r="U2" s="26" t="s">
        <v>36</v>
      </c>
      <c r="V2" s="26" t="s">
        <v>40</v>
      </c>
      <c r="W2" s="26" t="s">
        <v>41</v>
      </c>
      <c r="X2" s="27" t="s">
        <v>42</v>
      </c>
      <c r="Y2" s="25" t="s">
        <v>33</v>
      </c>
      <c r="Z2" s="26" t="s">
        <v>34</v>
      </c>
      <c r="AA2" s="26" t="s">
        <v>35</v>
      </c>
      <c r="AB2" s="26" t="s">
        <v>40</v>
      </c>
      <c r="AC2" s="26" t="s">
        <v>41</v>
      </c>
      <c r="AD2" s="27" t="s">
        <v>42</v>
      </c>
    </row>
    <row r="3" spans="1:30" s="35" customFormat="1" ht="14.25" thickBot="1" thickTop="1">
      <c r="A3" s="30"/>
      <c r="B3" s="31" t="s">
        <v>80</v>
      </c>
      <c r="C3" s="31"/>
      <c r="D3" s="31"/>
      <c r="E3" s="32"/>
      <c r="F3" s="33"/>
      <c r="G3" s="34"/>
      <c r="H3" s="30"/>
      <c r="I3" s="31"/>
      <c r="J3" s="31"/>
      <c r="K3" s="31"/>
      <c r="L3" s="31"/>
      <c r="M3" s="31"/>
      <c r="N3" s="31"/>
      <c r="O3" s="31"/>
      <c r="P3" s="31"/>
      <c r="Q3" s="32"/>
      <c r="R3" s="30"/>
      <c r="S3" s="31"/>
      <c r="T3" s="31"/>
      <c r="U3" s="31"/>
      <c r="V3" s="31"/>
      <c r="W3" s="31"/>
      <c r="X3" s="32"/>
      <c r="Y3" s="30"/>
      <c r="Z3" s="31"/>
      <c r="AA3" s="31"/>
      <c r="AB3" s="31"/>
      <c r="AC3" s="31"/>
      <c r="AD3" s="32"/>
    </row>
    <row r="4" spans="1:30" ht="13.5" thickTop="1">
      <c r="A4" s="17">
        <v>9</v>
      </c>
      <c r="B4" s="5" t="s">
        <v>59</v>
      </c>
      <c r="C4" s="5"/>
      <c r="D4" s="6" t="s">
        <v>5</v>
      </c>
      <c r="E4" s="16" t="s">
        <v>53</v>
      </c>
      <c r="F4" s="20">
        <f>Q4+X4+AD4</f>
        <v>127.8</v>
      </c>
      <c r="G4" s="21" t="str">
        <f ca="1">IF(AND(AA4&gt;0,U4&gt;0,N4&gt;0,NOT(D4=0)),(VLOOKUP(F4,INDIRECT(VLOOKUP(D4,NewClassLookup!$A$1:$B$5,2,FALSE)),2,TRUE)),"-")</f>
        <v>SS</v>
      </c>
      <c r="H4" s="15">
        <v>3.44</v>
      </c>
      <c r="I4" s="1">
        <v>3.1</v>
      </c>
      <c r="J4" s="1">
        <v>2.81</v>
      </c>
      <c r="K4" s="1">
        <v>6.21</v>
      </c>
      <c r="L4" s="1">
        <v>3.93</v>
      </c>
      <c r="M4" s="1">
        <v>9.08</v>
      </c>
      <c r="N4" s="1">
        <v>6.96</v>
      </c>
      <c r="O4" s="2">
        <v>11</v>
      </c>
      <c r="P4" s="2"/>
      <c r="Q4" s="14">
        <f>H4+I4+J4+K4+L4+M4+N4+(O4/2)+(P4*3)</f>
        <v>41.03</v>
      </c>
      <c r="R4" s="15">
        <v>4.48</v>
      </c>
      <c r="S4" s="1">
        <v>3.97</v>
      </c>
      <c r="T4" s="1">
        <v>10.42</v>
      </c>
      <c r="U4" s="1">
        <v>6.02</v>
      </c>
      <c r="V4" s="2">
        <v>18</v>
      </c>
      <c r="W4" s="2"/>
      <c r="X4" s="14">
        <f>R4+S4+T4+U4+(V4/2)+(W4*3)</f>
        <v>33.89</v>
      </c>
      <c r="Y4" s="15">
        <v>19.02</v>
      </c>
      <c r="Z4" s="1">
        <v>21.16</v>
      </c>
      <c r="AA4" s="1">
        <v>8.2</v>
      </c>
      <c r="AB4" s="2">
        <v>9</v>
      </c>
      <c r="AC4" s="2"/>
      <c r="AD4" s="14">
        <f>Y4+Z4+AA4+(AB4/2)+(AC4*3)</f>
        <v>52.88</v>
      </c>
    </row>
    <row r="5" spans="1:30" ht="12.75">
      <c r="A5" s="17">
        <v>20</v>
      </c>
      <c r="B5" s="5" t="s">
        <v>70</v>
      </c>
      <c r="C5" s="5"/>
      <c r="D5" s="6" t="s">
        <v>5</v>
      </c>
      <c r="E5" s="16" t="s">
        <v>15</v>
      </c>
      <c r="F5" s="18">
        <f>Q5+X5+AD5</f>
        <v>132.11</v>
      </c>
      <c r="G5" s="19" t="str">
        <f ca="1">IF(AND(AA5&gt;0,U5&gt;0,N5&gt;0,NOT(D5=0)),(VLOOKUP(F5,INDIRECT(VLOOKUP(D5,NewClassLookup!$A$1:$B$5,2,FALSE)),2,TRUE)),"-")</f>
        <v>SS</v>
      </c>
      <c r="H5" s="15">
        <v>3.75</v>
      </c>
      <c r="I5" s="1">
        <v>3.65</v>
      </c>
      <c r="J5" s="1">
        <v>3.27</v>
      </c>
      <c r="K5" s="1">
        <v>7.88</v>
      </c>
      <c r="L5" s="1">
        <v>5.22</v>
      </c>
      <c r="M5" s="1">
        <v>12.11</v>
      </c>
      <c r="N5" s="1">
        <v>7.89</v>
      </c>
      <c r="O5" s="2">
        <v>7</v>
      </c>
      <c r="P5" s="2"/>
      <c r="Q5" s="14">
        <f>H5+I5+J5+K5+L5+M5+N5+(O5/2)+(P5*3)</f>
        <v>47.27</v>
      </c>
      <c r="R5" s="15">
        <v>4.98</v>
      </c>
      <c r="S5" s="1">
        <v>5.16</v>
      </c>
      <c r="T5" s="1">
        <v>11.86</v>
      </c>
      <c r="U5" s="1">
        <v>7.13</v>
      </c>
      <c r="V5" s="2">
        <v>8</v>
      </c>
      <c r="W5" s="2"/>
      <c r="X5" s="14">
        <f>R5+S5+T5+U5+(V5/2)+(W5*3)</f>
        <v>33.13</v>
      </c>
      <c r="Y5" s="15">
        <v>18.3</v>
      </c>
      <c r="Z5" s="1">
        <v>18.4</v>
      </c>
      <c r="AA5" s="1">
        <v>7.01</v>
      </c>
      <c r="AB5" s="2">
        <v>16</v>
      </c>
      <c r="AC5" s="2"/>
      <c r="AD5" s="14">
        <f>Y5+Z5+AA5+(AB5/2)+(AC5*3)</f>
        <v>51.71</v>
      </c>
    </row>
    <row r="6" spans="1:30" s="59" customFormat="1" ht="12.75">
      <c r="A6" s="48"/>
      <c r="B6" s="49" t="s">
        <v>81</v>
      </c>
      <c r="C6" s="50"/>
      <c r="D6" s="51"/>
      <c r="E6" s="52"/>
      <c r="F6" s="53"/>
      <c r="G6" s="54"/>
      <c r="H6" s="55"/>
      <c r="I6" s="56"/>
      <c r="J6" s="56"/>
      <c r="K6" s="56"/>
      <c r="L6" s="56"/>
      <c r="M6" s="56"/>
      <c r="N6" s="56"/>
      <c r="O6" s="57"/>
      <c r="P6" s="57"/>
      <c r="Q6" s="58"/>
      <c r="R6" s="55"/>
      <c r="S6" s="56"/>
      <c r="T6" s="56"/>
      <c r="U6" s="56"/>
      <c r="V6" s="57"/>
      <c r="W6" s="57"/>
      <c r="X6" s="58"/>
      <c r="Y6" s="55"/>
      <c r="Z6" s="56"/>
      <c r="AA6" s="56"/>
      <c r="AB6" s="57"/>
      <c r="AC6" s="57"/>
      <c r="AD6" s="58"/>
    </row>
    <row r="7" spans="1:30" ht="12.75">
      <c r="A7" s="17">
        <v>8</v>
      </c>
      <c r="B7" s="5" t="s">
        <v>58</v>
      </c>
      <c r="C7" s="5"/>
      <c r="D7" s="6" t="s">
        <v>5</v>
      </c>
      <c r="E7" s="16" t="s">
        <v>16</v>
      </c>
      <c r="F7" s="18">
        <f aca="true" t="shared" si="0" ref="F7:F16">Q7+X7+AD7</f>
        <v>142.28</v>
      </c>
      <c r="G7" s="19" t="str">
        <f ca="1">IF(AND(AA7&gt;0,U7&gt;0,N7&gt;0,NOT(D7=0)),(VLOOKUP(F7,INDIRECT(VLOOKUP(D7,NewClassLookup!$A$1:$B$5,2,FALSE)),2,TRUE)),"-")</f>
        <v>MM</v>
      </c>
      <c r="H7" s="15">
        <v>5.27</v>
      </c>
      <c r="I7" s="1">
        <v>3.19</v>
      </c>
      <c r="J7" s="1">
        <v>2.99</v>
      </c>
      <c r="K7" s="1">
        <v>6.65</v>
      </c>
      <c r="L7" s="1">
        <v>3.98</v>
      </c>
      <c r="M7" s="1">
        <v>8.78</v>
      </c>
      <c r="N7" s="1">
        <v>6.18</v>
      </c>
      <c r="O7" s="2">
        <v>24</v>
      </c>
      <c r="P7" s="2"/>
      <c r="Q7" s="14">
        <f aca="true" t="shared" si="1" ref="Q7:Q16">H7+I7+J7+K7+L7+M7+N7+(O7/2)+(P7*3)</f>
        <v>49.04</v>
      </c>
      <c r="R7" s="15">
        <v>4.39</v>
      </c>
      <c r="S7" s="1">
        <v>4.51</v>
      </c>
      <c r="T7" s="1">
        <v>14.16</v>
      </c>
      <c r="U7" s="1">
        <v>5.34</v>
      </c>
      <c r="V7" s="2">
        <v>18</v>
      </c>
      <c r="W7" s="2"/>
      <c r="X7" s="14">
        <f aca="true" t="shared" si="2" ref="X7:X16">R7+S7+T7+U7+(V7/2)+(W7*3)</f>
        <v>37.4</v>
      </c>
      <c r="Y7" s="15">
        <v>17.53</v>
      </c>
      <c r="Z7" s="1">
        <v>17.35</v>
      </c>
      <c r="AA7" s="1">
        <v>5.96</v>
      </c>
      <c r="AB7" s="2">
        <v>30</v>
      </c>
      <c r="AC7" s="2"/>
      <c r="AD7" s="14">
        <f aca="true" t="shared" si="3" ref="AD7:AD16">Y7+Z7+AA7+(AB7/2)+(AC7*3)</f>
        <v>55.84</v>
      </c>
    </row>
    <row r="8" spans="1:30" ht="12.75">
      <c r="A8" s="17">
        <v>24</v>
      </c>
      <c r="B8" s="5" t="s">
        <v>72</v>
      </c>
      <c r="C8" s="5"/>
      <c r="D8" s="6" t="s">
        <v>5</v>
      </c>
      <c r="E8" s="16" t="s">
        <v>16</v>
      </c>
      <c r="F8" s="18">
        <f t="shared" si="0"/>
        <v>159.19</v>
      </c>
      <c r="G8" s="19" t="str">
        <f ca="1">IF(AND(AA8&gt;0,U8&gt;0,N8&gt;0,NOT(D8=0)),(VLOOKUP(F8,INDIRECT(VLOOKUP(D8,NewClassLookup!$A$1:$B$5,2,FALSE)),2,TRUE)),"-")</f>
        <v>MM</v>
      </c>
      <c r="H8" s="15">
        <v>3.81</v>
      </c>
      <c r="I8" s="1">
        <v>3.52</v>
      </c>
      <c r="J8" s="1">
        <v>3.72</v>
      </c>
      <c r="K8" s="1">
        <v>6.98</v>
      </c>
      <c r="L8" s="1">
        <v>4.53</v>
      </c>
      <c r="M8" s="1">
        <v>11.49</v>
      </c>
      <c r="N8" s="1">
        <v>6.15</v>
      </c>
      <c r="O8" s="2">
        <v>14</v>
      </c>
      <c r="P8" s="2"/>
      <c r="Q8" s="14">
        <f t="shared" si="1"/>
        <v>47.2</v>
      </c>
      <c r="R8" s="15">
        <v>6.11</v>
      </c>
      <c r="S8" s="1">
        <v>6.02</v>
      </c>
      <c r="T8" s="1">
        <v>15.41</v>
      </c>
      <c r="U8" s="1">
        <v>6.04</v>
      </c>
      <c r="V8" s="2">
        <v>12</v>
      </c>
      <c r="W8" s="2"/>
      <c r="X8" s="14">
        <f t="shared" si="2"/>
        <v>39.58</v>
      </c>
      <c r="Y8" s="15">
        <v>20.52</v>
      </c>
      <c r="Z8" s="1">
        <v>28.54</v>
      </c>
      <c r="AA8" s="1">
        <v>9.35</v>
      </c>
      <c r="AB8" s="2">
        <v>28</v>
      </c>
      <c r="AC8" s="2"/>
      <c r="AD8" s="14">
        <f t="shared" si="3"/>
        <v>72.41</v>
      </c>
    </row>
    <row r="9" spans="1:30" ht="12.75">
      <c r="A9" s="17">
        <v>14</v>
      </c>
      <c r="B9" s="5" t="s">
        <v>64</v>
      </c>
      <c r="C9" s="5"/>
      <c r="D9" s="6" t="s">
        <v>5</v>
      </c>
      <c r="E9" s="16" t="s">
        <v>16</v>
      </c>
      <c r="F9" s="18">
        <f t="shared" si="0"/>
        <v>159.22</v>
      </c>
      <c r="G9" s="19" t="str">
        <f ca="1">IF(AND(AA9&gt;0,U9&gt;0,N9&gt;0,NOT(D9=0)),(VLOOKUP(F9,INDIRECT(VLOOKUP(D9,NewClassLookup!$A$1:$B$5,2,FALSE)),2,TRUE)),"-")</f>
        <v>MM</v>
      </c>
      <c r="H9" s="15">
        <v>4.67</v>
      </c>
      <c r="I9" s="1">
        <v>3.67</v>
      </c>
      <c r="J9" s="1">
        <v>3.87</v>
      </c>
      <c r="K9" s="1">
        <v>8.72</v>
      </c>
      <c r="L9" s="1">
        <v>5.06</v>
      </c>
      <c r="M9" s="1">
        <v>10.09</v>
      </c>
      <c r="N9" s="1">
        <v>7.28</v>
      </c>
      <c r="O9" s="2">
        <v>12</v>
      </c>
      <c r="P9" s="2"/>
      <c r="Q9" s="14">
        <f t="shared" si="1"/>
        <v>49.36</v>
      </c>
      <c r="R9" s="15">
        <v>6.13</v>
      </c>
      <c r="S9" s="1">
        <v>5.29</v>
      </c>
      <c r="T9" s="1">
        <v>11.37</v>
      </c>
      <c r="U9" s="1">
        <v>9.45</v>
      </c>
      <c r="V9" s="2">
        <v>11</v>
      </c>
      <c r="W9" s="2"/>
      <c r="X9" s="14">
        <f t="shared" si="2"/>
        <v>37.74</v>
      </c>
      <c r="Y9" s="15">
        <v>18.99</v>
      </c>
      <c r="Z9" s="1">
        <v>32.49</v>
      </c>
      <c r="AA9" s="1">
        <v>7.14</v>
      </c>
      <c r="AB9" s="2">
        <v>27</v>
      </c>
      <c r="AC9" s="2"/>
      <c r="AD9" s="14">
        <f t="shared" si="3"/>
        <v>72.12</v>
      </c>
    </row>
    <row r="10" spans="1:30" ht="12.75">
      <c r="A10" s="17">
        <v>10</v>
      </c>
      <c r="B10" s="5" t="s">
        <v>60</v>
      </c>
      <c r="C10" s="5"/>
      <c r="D10" s="6" t="s">
        <v>5</v>
      </c>
      <c r="E10" s="16" t="s">
        <v>16</v>
      </c>
      <c r="F10" s="18">
        <f t="shared" si="0"/>
        <v>159.77</v>
      </c>
      <c r="G10" s="19" t="str">
        <f ca="1">IF(AND(AA10&gt;0,U10&gt;0,N10&gt;0,NOT(D10=0)),(VLOOKUP(F10,INDIRECT(VLOOKUP(D10,NewClassLookup!$A$1:$B$5,2,FALSE)),2,TRUE)),"-")</f>
        <v>MM</v>
      </c>
      <c r="H10" s="15">
        <v>4.06</v>
      </c>
      <c r="I10" s="1">
        <v>4.09</v>
      </c>
      <c r="J10" s="1">
        <v>4.22</v>
      </c>
      <c r="K10" s="1">
        <v>8.53</v>
      </c>
      <c r="L10" s="1">
        <v>5.79</v>
      </c>
      <c r="M10" s="1">
        <v>10.91</v>
      </c>
      <c r="N10" s="1">
        <v>6.56</v>
      </c>
      <c r="O10" s="2">
        <v>9</v>
      </c>
      <c r="P10" s="2"/>
      <c r="Q10" s="14">
        <f t="shared" si="1"/>
        <v>48.66</v>
      </c>
      <c r="R10" s="15">
        <v>5.82</v>
      </c>
      <c r="S10" s="1">
        <v>5.22</v>
      </c>
      <c r="T10" s="1">
        <v>11.94</v>
      </c>
      <c r="U10" s="1">
        <v>5.9</v>
      </c>
      <c r="V10" s="2">
        <v>40</v>
      </c>
      <c r="W10" s="2"/>
      <c r="X10" s="14">
        <f t="shared" si="2"/>
        <v>48.88</v>
      </c>
      <c r="Y10" s="15">
        <v>18.47</v>
      </c>
      <c r="Z10" s="1">
        <v>19.39</v>
      </c>
      <c r="AA10" s="1">
        <v>8.37</v>
      </c>
      <c r="AB10" s="2">
        <v>32</v>
      </c>
      <c r="AC10" s="2"/>
      <c r="AD10" s="14">
        <f t="shared" si="3"/>
        <v>62.23</v>
      </c>
    </row>
    <row r="11" spans="1:30" ht="12.75">
      <c r="A11" s="17">
        <v>4</v>
      </c>
      <c r="B11" s="5" t="s">
        <v>55</v>
      </c>
      <c r="C11" s="5"/>
      <c r="D11" s="6" t="s">
        <v>5</v>
      </c>
      <c r="E11" s="16" t="s">
        <v>16</v>
      </c>
      <c r="F11" s="18">
        <f t="shared" si="0"/>
        <v>167.79</v>
      </c>
      <c r="G11" s="19" t="str">
        <f ca="1">IF(AND(AA11&gt;0,U11&gt;0,N11&gt;0,NOT(D11=0)),(VLOOKUP(F11,INDIRECT(VLOOKUP(D11,NewClassLookup!$A$1:$B$5,2,FALSE)),2,TRUE)),"-")</f>
        <v>MM</v>
      </c>
      <c r="H11" s="15">
        <v>4.35</v>
      </c>
      <c r="I11" s="1">
        <v>4.56</v>
      </c>
      <c r="J11" s="1">
        <v>3.97</v>
      </c>
      <c r="K11" s="1">
        <v>9.03</v>
      </c>
      <c r="L11" s="1">
        <v>6.12</v>
      </c>
      <c r="M11" s="1">
        <v>12.52</v>
      </c>
      <c r="N11" s="1">
        <v>9</v>
      </c>
      <c r="O11" s="2">
        <v>0</v>
      </c>
      <c r="P11" s="2"/>
      <c r="Q11" s="14">
        <f t="shared" si="1"/>
        <v>49.55</v>
      </c>
      <c r="R11" s="15">
        <v>7.6</v>
      </c>
      <c r="S11" s="1">
        <v>20.92</v>
      </c>
      <c r="T11" s="1">
        <v>16.31</v>
      </c>
      <c r="U11" s="1">
        <v>9.91</v>
      </c>
      <c r="V11" s="2">
        <v>3</v>
      </c>
      <c r="W11" s="2"/>
      <c r="X11" s="14">
        <f t="shared" si="2"/>
        <v>56.24</v>
      </c>
      <c r="Y11" s="15">
        <v>19.36</v>
      </c>
      <c r="Z11" s="1">
        <v>23.71</v>
      </c>
      <c r="AA11" s="1">
        <v>7.43</v>
      </c>
      <c r="AB11" s="2">
        <v>23</v>
      </c>
      <c r="AC11" s="2"/>
      <c r="AD11" s="14">
        <f t="shared" si="3"/>
        <v>62</v>
      </c>
    </row>
    <row r="12" spans="1:30" ht="12.75">
      <c r="A12" s="17">
        <v>6</v>
      </c>
      <c r="B12" s="5" t="s">
        <v>56</v>
      </c>
      <c r="C12" s="5"/>
      <c r="D12" s="6" t="s">
        <v>5</v>
      </c>
      <c r="E12" s="16" t="s">
        <v>16</v>
      </c>
      <c r="F12" s="18">
        <f t="shared" si="0"/>
        <v>177.63</v>
      </c>
      <c r="G12" s="19" t="str">
        <f ca="1">IF(AND(AA12&gt;0,U12&gt;0,N12&gt;0,NOT(D12=0)),(VLOOKUP(F12,INDIRECT(VLOOKUP(D12,NewClassLookup!$A$1:$B$5,2,FALSE)),2,TRUE)),"-")</f>
        <v>MM</v>
      </c>
      <c r="H12" s="15">
        <v>3.15</v>
      </c>
      <c r="I12" s="1">
        <v>7.39</v>
      </c>
      <c r="J12" s="1">
        <v>9.44</v>
      </c>
      <c r="K12" s="1">
        <v>13.43</v>
      </c>
      <c r="L12" s="1">
        <v>4.82</v>
      </c>
      <c r="M12" s="1">
        <v>10.23</v>
      </c>
      <c r="N12" s="1">
        <v>6.56</v>
      </c>
      <c r="O12" s="2">
        <v>11</v>
      </c>
      <c r="P12" s="2"/>
      <c r="Q12" s="14">
        <f t="shared" si="1"/>
        <v>60.52</v>
      </c>
      <c r="R12" s="15">
        <v>4.27</v>
      </c>
      <c r="S12" s="1">
        <v>3.36</v>
      </c>
      <c r="T12" s="1">
        <v>13.84</v>
      </c>
      <c r="U12" s="1">
        <v>4.48</v>
      </c>
      <c r="V12" s="2">
        <v>44</v>
      </c>
      <c r="W12" s="2"/>
      <c r="X12" s="14">
        <f t="shared" si="2"/>
        <v>47.95</v>
      </c>
      <c r="Y12" s="15">
        <v>21.6</v>
      </c>
      <c r="Z12" s="1">
        <v>22.54</v>
      </c>
      <c r="AA12" s="1">
        <v>9.52</v>
      </c>
      <c r="AB12" s="2">
        <v>31</v>
      </c>
      <c r="AC12" s="2"/>
      <c r="AD12" s="14">
        <f t="shared" si="3"/>
        <v>69.16</v>
      </c>
    </row>
    <row r="13" spans="1:30" ht="12.75">
      <c r="A13" s="17">
        <v>1</v>
      </c>
      <c r="B13" s="5" t="s">
        <v>51</v>
      </c>
      <c r="C13" s="5"/>
      <c r="D13" s="6" t="s">
        <v>5</v>
      </c>
      <c r="E13" s="16" t="s">
        <v>16</v>
      </c>
      <c r="F13" s="18">
        <f t="shared" si="0"/>
        <v>179.23</v>
      </c>
      <c r="G13" s="19" t="str">
        <f ca="1">IF(AND(AA13&gt;0,U13&gt;0,N13&gt;0,NOT(D13=0)),(VLOOKUP(F13,INDIRECT(VLOOKUP(D13,NewClassLookup!$A$1:$B$5,2,FALSE)),2,TRUE)),"-")</f>
        <v>MM</v>
      </c>
      <c r="H13" s="15">
        <v>5.95</v>
      </c>
      <c r="I13" s="1">
        <v>5.51</v>
      </c>
      <c r="J13" s="1">
        <v>5.48</v>
      </c>
      <c r="K13" s="1">
        <v>12.89</v>
      </c>
      <c r="L13" s="1">
        <v>6.39</v>
      </c>
      <c r="M13" s="1">
        <v>10.6</v>
      </c>
      <c r="N13" s="1">
        <v>9.42</v>
      </c>
      <c r="O13" s="2">
        <v>22</v>
      </c>
      <c r="P13" s="2"/>
      <c r="Q13" s="14">
        <f t="shared" si="1"/>
        <v>67.24</v>
      </c>
      <c r="R13" s="15">
        <v>4.75</v>
      </c>
      <c r="S13" s="1">
        <v>4.08</v>
      </c>
      <c r="T13" s="1">
        <v>12.79</v>
      </c>
      <c r="U13" s="1">
        <v>8.86</v>
      </c>
      <c r="V13" s="2">
        <v>17</v>
      </c>
      <c r="W13" s="2"/>
      <c r="X13" s="14">
        <f t="shared" si="2"/>
        <v>38.98</v>
      </c>
      <c r="Y13" s="15">
        <v>23.86</v>
      </c>
      <c r="Z13" s="1">
        <v>23.66</v>
      </c>
      <c r="AA13" s="1">
        <v>10.99</v>
      </c>
      <c r="AB13" s="2">
        <v>29</v>
      </c>
      <c r="AC13" s="2"/>
      <c r="AD13" s="14">
        <f t="shared" si="3"/>
        <v>73.01</v>
      </c>
    </row>
    <row r="14" spans="1:30" ht="12.75">
      <c r="A14" s="17">
        <v>18</v>
      </c>
      <c r="B14" s="5" t="s">
        <v>68</v>
      </c>
      <c r="C14" s="5"/>
      <c r="D14" s="6" t="s">
        <v>5</v>
      </c>
      <c r="E14" s="16" t="s">
        <v>16</v>
      </c>
      <c r="F14" s="18">
        <f t="shared" si="0"/>
        <v>180.88</v>
      </c>
      <c r="G14" s="19" t="str">
        <f ca="1">IF(AND(AA14&gt;0,U14&gt;0,N14&gt;0,NOT(D14=0)),(VLOOKUP(F14,INDIRECT(VLOOKUP(D14,NewClassLookup!$A$1:$B$5,2,FALSE)),2,TRUE)),"-")</f>
        <v>MM</v>
      </c>
      <c r="H14" s="15">
        <v>4.05</v>
      </c>
      <c r="I14" s="1">
        <v>4.47</v>
      </c>
      <c r="J14" s="1">
        <v>3.98</v>
      </c>
      <c r="K14" s="1">
        <v>11.78</v>
      </c>
      <c r="L14" s="1">
        <v>5.75</v>
      </c>
      <c r="M14" s="1">
        <v>12.4</v>
      </c>
      <c r="N14" s="1">
        <v>7.79</v>
      </c>
      <c r="O14" s="2">
        <v>0</v>
      </c>
      <c r="P14" s="2"/>
      <c r="Q14" s="14">
        <f t="shared" si="1"/>
        <v>50.22</v>
      </c>
      <c r="R14" s="15">
        <v>5.99</v>
      </c>
      <c r="S14" s="1">
        <v>5.39</v>
      </c>
      <c r="T14" s="1">
        <v>15.17</v>
      </c>
      <c r="U14" s="1">
        <v>8.04</v>
      </c>
      <c r="V14" s="2">
        <v>11</v>
      </c>
      <c r="W14" s="2"/>
      <c r="X14" s="14">
        <f t="shared" si="2"/>
        <v>40.09</v>
      </c>
      <c r="Y14" s="15">
        <v>22.77</v>
      </c>
      <c r="Z14" s="1">
        <v>57.89</v>
      </c>
      <c r="AA14" s="1">
        <v>7.41</v>
      </c>
      <c r="AB14" s="2">
        <v>5</v>
      </c>
      <c r="AC14" s="2"/>
      <c r="AD14" s="14">
        <f t="shared" si="3"/>
        <v>90.57</v>
      </c>
    </row>
    <row r="15" spans="1:30" ht="12.75">
      <c r="A15" s="17">
        <v>2</v>
      </c>
      <c r="B15" s="5" t="s">
        <v>52</v>
      </c>
      <c r="C15" s="5"/>
      <c r="D15" s="6" t="s">
        <v>5</v>
      </c>
      <c r="E15" s="16" t="s">
        <v>17</v>
      </c>
      <c r="F15" s="18">
        <f t="shared" si="0"/>
        <v>180.91</v>
      </c>
      <c r="G15" s="19" t="str">
        <f ca="1">IF(AND(AA15&gt;0,U15&gt;0,N15&gt;0,NOT(D15=0)),(VLOOKUP(F15,INDIRECT(VLOOKUP(D15,NewClassLookup!$A$1:$B$5,2,FALSE)),2,TRUE)),"-")</f>
        <v>MM</v>
      </c>
      <c r="H15" s="15">
        <v>6.19</v>
      </c>
      <c r="I15" s="1">
        <v>4.39</v>
      </c>
      <c r="J15" s="1">
        <v>6.69</v>
      </c>
      <c r="K15" s="1">
        <v>10.89</v>
      </c>
      <c r="L15" s="1">
        <v>4.54</v>
      </c>
      <c r="M15" s="1">
        <v>12.02</v>
      </c>
      <c r="N15" s="1">
        <v>11.6</v>
      </c>
      <c r="O15" s="2">
        <v>13</v>
      </c>
      <c r="P15" s="2"/>
      <c r="Q15" s="14">
        <f t="shared" si="1"/>
        <v>62.82</v>
      </c>
      <c r="R15" s="15">
        <v>4.97</v>
      </c>
      <c r="S15" s="1">
        <v>5.66</v>
      </c>
      <c r="T15" s="1">
        <v>15.07</v>
      </c>
      <c r="U15" s="1">
        <v>9.98</v>
      </c>
      <c r="V15" s="2">
        <v>18</v>
      </c>
      <c r="W15" s="2"/>
      <c r="X15" s="14">
        <f t="shared" si="2"/>
        <v>44.68</v>
      </c>
      <c r="Y15" s="15">
        <v>21.02</v>
      </c>
      <c r="Z15" s="1">
        <v>22.33</v>
      </c>
      <c r="AA15" s="1">
        <v>8.56</v>
      </c>
      <c r="AB15" s="2">
        <v>43</v>
      </c>
      <c r="AC15" s="2"/>
      <c r="AD15" s="14">
        <f t="shared" si="3"/>
        <v>73.41</v>
      </c>
    </row>
    <row r="16" spans="1:30" ht="12.75">
      <c r="A16" s="17">
        <v>21</v>
      </c>
      <c r="B16" s="5" t="s">
        <v>74</v>
      </c>
      <c r="C16" s="5"/>
      <c r="D16" s="6" t="s">
        <v>5</v>
      </c>
      <c r="E16" s="16" t="s">
        <v>53</v>
      </c>
      <c r="F16" s="18">
        <f t="shared" si="0"/>
        <v>191.55</v>
      </c>
      <c r="G16" s="19" t="str">
        <f ca="1">IF(AND(AA16&gt;0,U16&gt;0,N16&gt;0,NOT(D16=0)),(VLOOKUP(F16,INDIRECT(VLOOKUP(D16,NewClassLookup!$A$1:$B$5,2,FALSE)),2,TRUE)),"-")</f>
        <v>MM</v>
      </c>
      <c r="H16" s="15">
        <v>5.23</v>
      </c>
      <c r="I16" s="1">
        <v>4.54</v>
      </c>
      <c r="J16" s="1">
        <v>4.7</v>
      </c>
      <c r="K16" s="1">
        <v>9.86</v>
      </c>
      <c r="L16" s="1">
        <v>6.15</v>
      </c>
      <c r="M16" s="1">
        <v>17.14</v>
      </c>
      <c r="N16" s="1">
        <v>8.33</v>
      </c>
      <c r="O16" s="2">
        <v>5</v>
      </c>
      <c r="P16" s="2"/>
      <c r="Q16" s="14">
        <f t="shared" si="1"/>
        <v>58.45</v>
      </c>
      <c r="R16" s="15">
        <v>5.61</v>
      </c>
      <c r="S16" s="1">
        <v>5.83</v>
      </c>
      <c r="T16" s="1">
        <v>20.59</v>
      </c>
      <c r="U16" s="1">
        <v>9.2</v>
      </c>
      <c r="V16" s="2">
        <v>16</v>
      </c>
      <c r="W16" s="2"/>
      <c r="X16" s="14">
        <f t="shared" si="2"/>
        <v>49.23</v>
      </c>
      <c r="Y16" s="15">
        <v>31.5</v>
      </c>
      <c r="Z16" s="1">
        <v>30.24</v>
      </c>
      <c r="AA16" s="1">
        <v>9.13</v>
      </c>
      <c r="AB16" s="2">
        <v>26</v>
      </c>
      <c r="AC16" s="2"/>
      <c r="AD16" s="14">
        <f t="shared" si="3"/>
        <v>83.87</v>
      </c>
    </row>
    <row r="17" spans="1:30" s="59" customFormat="1" ht="12.75">
      <c r="A17" s="48"/>
      <c r="B17" s="49" t="s">
        <v>82</v>
      </c>
      <c r="C17" s="50"/>
      <c r="D17" s="51"/>
      <c r="E17" s="52"/>
      <c r="F17" s="53"/>
      <c r="G17" s="54"/>
      <c r="H17" s="55"/>
      <c r="I17" s="56"/>
      <c r="J17" s="56"/>
      <c r="K17" s="56"/>
      <c r="L17" s="56"/>
      <c r="M17" s="56"/>
      <c r="N17" s="56"/>
      <c r="O17" s="57"/>
      <c r="P17" s="57"/>
      <c r="Q17" s="58"/>
      <c r="R17" s="55"/>
      <c r="S17" s="56"/>
      <c r="T17" s="56"/>
      <c r="U17" s="56"/>
      <c r="V17" s="57"/>
      <c r="W17" s="57"/>
      <c r="X17" s="58"/>
      <c r="Y17" s="55"/>
      <c r="Z17" s="56"/>
      <c r="AA17" s="56"/>
      <c r="AB17" s="57"/>
      <c r="AC17" s="57"/>
      <c r="AD17" s="58"/>
    </row>
    <row r="18" spans="1:30" ht="12.75">
      <c r="A18" s="17">
        <v>7</v>
      </c>
      <c r="B18" s="5" t="s">
        <v>57</v>
      </c>
      <c r="C18" s="5"/>
      <c r="D18" s="6" t="s">
        <v>5</v>
      </c>
      <c r="E18" s="16" t="s">
        <v>53</v>
      </c>
      <c r="F18" s="18">
        <f>Q18+X18+AD18</f>
        <v>226.53</v>
      </c>
      <c r="G18" s="19" t="str">
        <f ca="1">IF(AND(AA18&gt;0,U18&gt;0,N18&gt;0,NOT(D18=0)),(VLOOKUP(F18,INDIRECT(VLOOKUP(D18,NewClassLookup!$A$1:$B$5,2,FALSE)),2,TRUE)),"-")</f>
        <v>NV</v>
      </c>
      <c r="H18" s="15">
        <v>5.74</v>
      </c>
      <c r="I18" s="1">
        <v>5.67</v>
      </c>
      <c r="J18" s="1">
        <v>5.98</v>
      </c>
      <c r="K18" s="1">
        <v>11.25</v>
      </c>
      <c r="L18" s="1">
        <v>6.62</v>
      </c>
      <c r="M18" s="1">
        <v>22.42</v>
      </c>
      <c r="N18" s="1">
        <v>12.2</v>
      </c>
      <c r="O18" s="2">
        <v>16</v>
      </c>
      <c r="P18" s="2"/>
      <c r="Q18" s="14">
        <f>H18+I18+J18+K18+L18+M18+N18+(O18/2)+(P18*3)</f>
        <v>77.88</v>
      </c>
      <c r="R18" s="15">
        <v>6.78</v>
      </c>
      <c r="S18" s="1">
        <v>6.99</v>
      </c>
      <c r="T18" s="1">
        <v>21.15</v>
      </c>
      <c r="U18" s="1">
        <v>9.34</v>
      </c>
      <c r="V18" s="2">
        <v>29</v>
      </c>
      <c r="W18" s="2"/>
      <c r="X18" s="14">
        <f>R18+S18+T18+U18+(V18/2)+(W18*3)</f>
        <v>58.76</v>
      </c>
      <c r="Y18" s="15">
        <v>28.95</v>
      </c>
      <c r="Z18" s="1">
        <v>39.19</v>
      </c>
      <c r="AA18" s="1">
        <v>10.25</v>
      </c>
      <c r="AB18" s="2">
        <v>23</v>
      </c>
      <c r="AC18" s="2"/>
      <c r="AD18" s="14">
        <f>Y18+Z18+AA18+(AB18/2)+(AC18*3)</f>
        <v>89.89</v>
      </c>
    </row>
    <row r="19" spans="1:30" ht="12.75">
      <c r="A19" s="17">
        <v>13</v>
      </c>
      <c r="B19" s="5" t="s">
        <v>63</v>
      </c>
      <c r="C19" s="5"/>
      <c r="D19" s="6" t="s">
        <v>5</v>
      </c>
      <c r="E19" s="16" t="s">
        <v>16</v>
      </c>
      <c r="F19" s="18">
        <f>Q19+X19+AD19</f>
        <v>229.22</v>
      </c>
      <c r="G19" s="19" t="str">
        <f ca="1">IF(AND(AA19&gt;0,U19&gt;0,N19&gt;0,NOT(D19=0)),(VLOOKUP(F19,INDIRECT(VLOOKUP(D19,NewClassLookup!$A$1:$B$5,2,FALSE)),2,TRUE)),"-")</f>
        <v>NV</v>
      </c>
      <c r="H19" s="15">
        <v>3.16</v>
      </c>
      <c r="I19" s="1">
        <v>3.04</v>
      </c>
      <c r="J19" s="1">
        <v>4.17</v>
      </c>
      <c r="K19" s="1">
        <v>7.49</v>
      </c>
      <c r="L19" s="1">
        <v>5.96</v>
      </c>
      <c r="M19" s="1">
        <v>55.29</v>
      </c>
      <c r="N19" s="1">
        <v>6.3</v>
      </c>
      <c r="O19" s="2">
        <v>13</v>
      </c>
      <c r="P19" s="2"/>
      <c r="Q19" s="14">
        <f>H19+I19+J19+K19+L19+M19+N19+(O19/2)+(P19*3)</f>
        <v>91.91</v>
      </c>
      <c r="R19" s="15">
        <v>8.34</v>
      </c>
      <c r="S19" s="1">
        <v>6.32</v>
      </c>
      <c r="T19" s="1">
        <v>14.67</v>
      </c>
      <c r="U19" s="1">
        <v>7.1</v>
      </c>
      <c r="V19" s="2">
        <v>5</v>
      </c>
      <c r="W19" s="2"/>
      <c r="X19" s="14">
        <f>R19+S19+T19+U19+(V19/2)+(W19*3)</f>
        <v>38.93</v>
      </c>
      <c r="Y19" s="15">
        <v>42.49</v>
      </c>
      <c r="Z19" s="1">
        <v>34.8</v>
      </c>
      <c r="AA19" s="1">
        <v>6.59</v>
      </c>
      <c r="AB19" s="2">
        <v>29</v>
      </c>
      <c r="AC19" s="2"/>
      <c r="AD19" s="14">
        <f>Y19+Z19+AA19+(AB19/2)+(AC19*3)</f>
        <v>98.38</v>
      </c>
    </row>
    <row r="20" spans="1:30" ht="12.75">
      <c r="A20" s="17">
        <v>25</v>
      </c>
      <c r="B20" s="5" t="s">
        <v>75</v>
      </c>
      <c r="C20" s="5"/>
      <c r="D20" s="6" t="s">
        <v>5</v>
      </c>
      <c r="E20" s="16" t="s">
        <v>17</v>
      </c>
      <c r="F20" s="18">
        <f>Q20+X20+AD20</f>
        <v>231.1</v>
      </c>
      <c r="G20" s="19" t="str">
        <f ca="1">IF(AND(AA20&gt;0,U20&gt;0,N20&gt;0,NOT(D20=0)),(VLOOKUP(F20,INDIRECT(VLOOKUP(D20,NewClassLookup!$A$1:$B$5,2,FALSE)),2,TRUE)),"-")</f>
        <v>NV</v>
      </c>
      <c r="H20" s="15">
        <v>5.2</v>
      </c>
      <c r="I20" s="1">
        <v>6.2</v>
      </c>
      <c r="J20" s="1">
        <v>8.52</v>
      </c>
      <c r="K20" s="1">
        <v>11.11</v>
      </c>
      <c r="L20" s="1">
        <v>6.23</v>
      </c>
      <c r="M20" s="1">
        <v>21.39</v>
      </c>
      <c r="N20" s="1">
        <v>15.94</v>
      </c>
      <c r="O20" s="2">
        <v>29</v>
      </c>
      <c r="P20" s="2"/>
      <c r="Q20" s="14">
        <f>H20+I20+J20+K20+L20+M20+N20+(O20/2)+(P20*3)</f>
        <v>89.09</v>
      </c>
      <c r="R20" s="15">
        <v>8.96</v>
      </c>
      <c r="S20" s="1">
        <v>7.33</v>
      </c>
      <c r="T20" s="1">
        <v>25.48</v>
      </c>
      <c r="U20" s="1">
        <v>9.62</v>
      </c>
      <c r="V20" s="2">
        <v>22</v>
      </c>
      <c r="W20" s="2"/>
      <c r="X20" s="14">
        <f>R20+S20+T20+U20+(V20/2)+(W20*3)</f>
        <v>62.39</v>
      </c>
      <c r="Y20" s="15">
        <v>27.66</v>
      </c>
      <c r="Z20" s="1">
        <v>29.91</v>
      </c>
      <c r="AA20" s="1">
        <v>8.55</v>
      </c>
      <c r="AB20" s="2">
        <v>27</v>
      </c>
      <c r="AC20" s="2"/>
      <c r="AD20" s="14">
        <f>Y20+Z20+AA20+(AB20/2)+(AC20*3)</f>
        <v>79.62</v>
      </c>
    </row>
    <row r="21" spans="1:30" s="69" customFormat="1" ht="12.75">
      <c r="A21" s="60"/>
      <c r="B21" s="37" t="s">
        <v>83</v>
      </c>
      <c r="C21" s="37"/>
      <c r="D21" s="61"/>
      <c r="E21" s="62"/>
      <c r="F21" s="63"/>
      <c r="G21" s="64"/>
      <c r="H21" s="65"/>
      <c r="I21" s="66"/>
      <c r="J21" s="66"/>
      <c r="K21" s="66"/>
      <c r="L21" s="66"/>
      <c r="M21" s="66"/>
      <c r="N21" s="66"/>
      <c r="O21" s="67"/>
      <c r="P21" s="67"/>
      <c r="Q21" s="68"/>
      <c r="R21" s="65"/>
      <c r="S21" s="66"/>
      <c r="T21" s="66"/>
      <c r="U21" s="66"/>
      <c r="V21" s="67"/>
      <c r="W21" s="67"/>
      <c r="X21" s="68"/>
      <c r="Y21" s="65"/>
      <c r="Z21" s="66"/>
      <c r="AA21" s="66"/>
      <c r="AB21" s="67"/>
      <c r="AC21" s="67"/>
      <c r="AD21" s="68"/>
    </row>
    <row r="22" spans="1:30" ht="12.75">
      <c r="A22" s="17">
        <v>28</v>
      </c>
      <c r="B22" s="5" t="s">
        <v>78</v>
      </c>
      <c r="C22" s="5"/>
      <c r="D22" s="6" t="s">
        <v>7</v>
      </c>
      <c r="E22" s="16" t="s">
        <v>15</v>
      </c>
      <c r="F22" s="18">
        <f>Q22+X22+AD22</f>
        <v>133.24</v>
      </c>
      <c r="G22" s="19" t="str">
        <f ca="1">IF(AND(AA22&gt;0,U22&gt;0,N22&gt;0,NOT(D22=0)),(VLOOKUP(F22,INDIRECT(VLOOKUP(D22,NewClassLookup!$A$1:$B$5,2,FALSE)),2,TRUE)),"-")</f>
        <v>SS</v>
      </c>
      <c r="H22" s="15">
        <v>2.55</v>
      </c>
      <c r="I22" s="1">
        <v>2.4</v>
      </c>
      <c r="J22" s="1">
        <v>2.48</v>
      </c>
      <c r="K22" s="1">
        <v>5.91</v>
      </c>
      <c r="L22" s="1">
        <v>3.55</v>
      </c>
      <c r="M22" s="1">
        <v>6.64</v>
      </c>
      <c r="N22" s="1">
        <v>5.64</v>
      </c>
      <c r="O22" s="2">
        <v>28</v>
      </c>
      <c r="P22" s="2"/>
      <c r="Q22" s="14">
        <f>H22+I22+J22+K22+L22+M22+N22+(O22/2)+(P22*3)</f>
        <v>43.17</v>
      </c>
      <c r="R22" s="15">
        <v>5.07</v>
      </c>
      <c r="S22" s="1">
        <v>5.05</v>
      </c>
      <c r="T22" s="1">
        <v>8.96</v>
      </c>
      <c r="U22" s="1">
        <v>6.08</v>
      </c>
      <c r="V22" s="2">
        <v>13</v>
      </c>
      <c r="W22" s="2"/>
      <c r="X22" s="14">
        <f>R22+S22+T22+U22+(V22/2)+(W22*3)</f>
        <v>31.66</v>
      </c>
      <c r="Y22" s="15">
        <v>22.08</v>
      </c>
      <c r="Z22" s="1">
        <v>25.44</v>
      </c>
      <c r="AA22" s="1">
        <v>9.89</v>
      </c>
      <c r="AB22" s="2">
        <v>2</v>
      </c>
      <c r="AC22" s="2"/>
      <c r="AD22" s="14">
        <f>Y22+Z22+AA22+(AB22/2)+(AC22*3)</f>
        <v>58.41</v>
      </c>
    </row>
    <row r="23" spans="1:30" ht="12.75">
      <c r="A23" s="17">
        <v>29</v>
      </c>
      <c r="B23" s="5" t="s">
        <v>79</v>
      </c>
      <c r="C23" s="5"/>
      <c r="D23" s="6" t="s">
        <v>7</v>
      </c>
      <c r="E23" s="16" t="s">
        <v>15</v>
      </c>
      <c r="F23" s="18">
        <f>Q23+X23+AD23</f>
        <v>136.38</v>
      </c>
      <c r="G23" s="19" t="str">
        <f ca="1">IF(AND(AA23&gt;0,U23&gt;0,N23&gt;0,NOT(D23=0)),(VLOOKUP(F23,INDIRECT(VLOOKUP(D23,NewClassLookup!$A$1:$B$5,2,FALSE)),2,TRUE)),"-")</f>
        <v>SS</v>
      </c>
      <c r="H23" s="15">
        <v>3.35</v>
      </c>
      <c r="I23" s="1">
        <v>3.55</v>
      </c>
      <c r="J23" s="1">
        <v>3.93</v>
      </c>
      <c r="K23" s="1">
        <v>7.07</v>
      </c>
      <c r="L23" s="1">
        <v>4.28</v>
      </c>
      <c r="M23" s="1">
        <v>10.49</v>
      </c>
      <c r="N23" s="1">
        <v>7.31</v>
      </c>
      <c r="O23" s="2">
        <v>18</v>
      </c>
      <c r="P23" s="2"/>
      <c r="Q23" s="14">
        <f>H23+I23+J23+K23+L23+M23+N23+(O23/2)+(P23*3)</f>
        <v>48.98</v>
      </c>
      <c r="R23" s="15">
        <v>5.52</v>
      </c>
      <c r="S23" s="1">
        <v>5.38</v>
      </c>
      <c r="T23" s="1">
        <v>13.76</v>
      </c>
      <c r="U23" s="1">
        <v>7.03</v>
      </c>
      <c r="V23" s="2">
        <v>8</v>
      </c>
      <c r="W23" s="2"/>
      <c r="X23" s="14">
        <f>R23+S23+T23+U23+(V23/2)+(W23*3)</f>
        <v>35.69</v>
      </c>
      <c r="Y23" s="15">
        <v>18.16</v>
      </c>
      <c r="Z23" s="1">
        <v>20.96</v>
      </c>
      <c r="AA23" s="1">
        <v>6.59</v>
      </c>
      <c r="AB23" s="2">
        <v>12</v>
      </c>
      <c r="AC23" s="2"/>
      <c r="AD23" s="14">
        <f>Y23+Z23+AA23+(AB23/2)+(AC23*3)</f>
        <v>51.71</v>
      </c>
    </row>
    <row r="24" spans="1:30" s="59" customFormat="1" ht="12.75">
      <c r="A24" s="48"/>
      <c r="B24" s="49" t="s">
        <v>84</v>
      </c>
      <c r="C24" s="50"/>
      <c r="D24" s="51"/>
      <c r="E24" s="52"/>
      <c r="F24" s="53"/>
      <c r="G24" s="54"/>
      <c r="H24" s="55"/>
      <c r="I24" s="56"/>
      <c r="J24" s="56"/>
      <c r="K24" s="56"/>
      <c r="L24" s="56"/>
      <c r="M24" s="56"/>
      <c r="N24" s="56"/>
      <c r="O24" s="57"/>
      <c r="P24" s="57"/>
      <c r="Q24" s="58"/>
      <c r="R24" s="55"/>
      <c r="S24" s="56"/>
      <c r="T24" s="56"/>
      <c r="U24" s="56"/>
      <c r="V24" s="57"/>
      <c r="W24" s="57"/>
      <c r="X24" s="58"/>
      <c r="Y24" s="55"/>
      <c r="Z24" s="56"/>
      <c r="AA24" s="56"/>
      <c r="AB24" s="57"/>
      <c r="AC24" s="57"/>
      <c r="AD24" s="58"/>
    </row>
    <row r="25" spans="1:30" ht="12.75">
      <c r="A25" s="17">
        <v>33</v>
      </c>
      <c r="B25" s="5" t="s">
        <v>59</v>
      </c>
      <c r="C25" s="5"/>
      <c r="D25" s="6" t="s">
        <v>7</v>
      </c>
      <c r="E25" s="16" t="s">
        <v>53</v>
      </c>
      <c r="F25" s="18">
        <f>Q25+X25+AD25</f>
        <v>149.68</v>
      </c>
      <c r="G25" s="19" t="str">
        <f ca="1">IF(AND(AA25&gt;0,U25&gt;0,N25&gt;0,NOT(D25=0)),(VLOOKUP(F25,INDIRECT(VLOOKUP(D25,NewClassLookup!$A$1:$B$5,2,FALSE)),2,TRUE)),"-")</f>
        <v>MM</v>
      </c>
      <c r="H25" s="15">
        <v>3.29</v>
      </c>
      <c r="I25" s="1">
        <v>3.06</v>
      </c>
      <c r="J25" s="1">
        <v>3.17</v>
      </c>
      <c r="K25" s="1">
        <v>6.03</v>
      </c>
      <c r="L25" s="1">
        <v>4.09</v>
      </c>
      <c r="M25" s="1">
        <v>12.38</v>
      </c>
      <c r="N25" s="1">
        <v>9.14</v>
      </c>
      <c r="O25" s="2">
        <v>20</v>
      </c>
      <c r="P25" s="2"/>
      <c r="Q25" s="14">
        <f>H25+I25+J25+K25+L25+M25+N25+(O25/2)+(P25*3)</f>
        <v>51.16</v>
      </c>
      <c r="R25" s="15">
        <v>8.1</v>
      </c>
      <c r="S25" s="1">
        <v>8.58</v>
      </c>
      <c r="T25" s="1">
        <v>13.24</v>
      </c>
      <c r="U25" s="1">
        <v>7.07</v>
      </c>
      <c r="V25" s="2">
        <v>13</v>
      </c>
      <c r="W25" s="2"/>
      <c r="X25" s="14">
        <f>R25+S25+T25+U25+(V25/2)+(W25*3)</f>
        <v>43.49</v>
      </c>
      <c r="Y25" s="15">
        <v>17.71</v>
      </c>
      <c r="Z25" s="1">
        <v>18.8</v>
      </c>
      <c r="AA25" s="1">
        <v>6.02</v>
      </c>
      <c r="AB25" s="2">
        <v>25</v>
      </c>
      <c r="AC25" s="2"/>
      <c r="AD25" s="14">
        <f>Y25+Z25+AA25+(AB25/2)+(AC25*3)</f>
        <v>55.03</v>
      </c>
    </row>
    <row r="26" spans="1:30" ht="12.75">
      <c r="A26" s="17">
        <v>23</v>
      </c>
      <c r="B26" s="5" t="s">
        <v>71</v>
      </c>
      <c r="C26" s="5"/>
      <c r="D26" s="6" t="s">
        <v>7</v>
      </c>
      <c r="E26" s="16" t="s">
        <v>53</v>
      </c>
      <c r="F26" s="18">
        <f>Q26+X26+AD26</f>
        <v>163.02</v>
      </c>
      <c r="G26" s="19" t="str">
        <f ca="1">IF(AND(AA26&gt;0,U26&gt;0,N26&gt;0,NOT(D26=0)),(VLOOKUP(F26,INDIRECT(VLOOKUP(D26,NewClassLookup!$A$1:$B$5,2,FALSE)),2,TRUE)),"-")</f>
        <v>MM</v>
      </c>
      <c r="H26" s="15">
        <v>4.85</v>
      </c>
      <c r="I26" s="1">
        <v>4.56</v>
      </c>
      <c r="J26" s="1">
        <v>4.48</v>
      </c>
      <c r="K26" s="1">
        <v>9.04</v>
      </c>
      <c r="L26" s="1">
        <v>6.69</v>
      </c>
      <c r="M26" s="1">
        <v>14.81</v>
      </c>
      <c r="N26" s="1">
        <v>8.69</v>
      </c>
      <c r="O26" s="2">
        <v>4</v>
      </c>
      <c r="P26" s="2"/>
      <c r="Q26" s="14">
        <f>H26+I26+J26+K26+L26+M26+N26+(O26/2)+(P26*3)</f>
        <v>55.12</v>
      </c>
      <c r="R26" s="15">
        <v>5.99</v>
      </c>
      <c r="S26" s="1">
        <v>6.07</v>
      </c>
      <c r="T26" s="1">
        <v>16.87</v>
      </c>
      <c r="U26" s="1">
        <v>8.48</v>
      </c>
      <c r="V26" s="2">
        <v>15</v>
      </c>
      <c r="W26" s="2"/>
      <c r="X26" s="14">
        <f>R26+S26+T26+U26+(V26/2)+(W26*3)</f>
        <v>44.91</v>
      </c>
      <c r="Y26" s="15">
        <v>22.66</v>
      </c>
      <c r="Z26" s="1">
        <v>21.17</v>
      </c>
      <c r="AA26" s="1">
        <v>10.16</v>
      </c>
      <c r="AB26" s="2">
        <v>18</v>
      </c>
      <c r="AC26" s="2"/>
      <c r="AD26" s="14">
        <f>Y26+Z26+AA26+(AB26/2)+(AC26*3)</f>
        <v>62.99</v>
      </c>
    </row>
    <row r="27" spans="1:30" ht="12.75">
      <c r="A27" s="17">
        <v>22</v>
      </c>
      <c r="B27" s="5" t="s">
        <v>73</v>
      </c>
      <c r="C27" s="5"/>
      <c r="D27" s="6" t="s">
        <v>7</v>
      </c>
      <c r="E27" s="16" t="s">
        <v>53</v>
      </c>
      <c r="F27" s="18">
        <f>Q27+X27+AD27</f>
        <v>174.14</v>
      </c>
      <c r="G27" s="19" t="str">
        <f ca="1">IF(AND(AA27&gt;0,U27&gt;0,N27&gt;0,NOT(D27=0)),(VLOOKUP(F27,INDIRECT(VLOOKUP(D27,NewClassLookup!$A$1:$B$5,2,FALSE)),2,TRUE)),"-")</f>
        <v>MM</v>
      </c>
      <c r="H27" s="15">
        <v>3.69</v>
      </c>
      <c r="I27" s="1">
        <v>3.15</v>
      </c>
      <c r="J27" s="1">
        <v>3.69</v>
      </c>
      <c r="K27" s="1">
        <v>7.64</v>
      </c>
      <c r="L27" s="1">
        <v>4.47</v>
      </c>
      <c r="M27" s="1">
        <v>12.34</v>
      </c>
      <c r="N27" s="1">
        <v>6.62</v>
      </c>
      <c r="O27" s="2">
        <v>30</v>
      </c>
      <c r="P27" s="2"/>
      <c r="Q27" s="14">
        <f>H27+I27+J27+K27+L27+M27+N27+(O27/2)+(P27*3)</f>
        <v>56.6</v>
      </c>
      <c r="R27" s="15">
        <v>4.83</v>
      </c>
      <c r="S27" s="1">
        <v>4.5</v>
      </c>
      <c r="T27" s="1">
        <v>17.55</v>
      </c>
      <c r="U27" s="1">
        <v>6.85</v>
      </c>
      <c r="V27" s="2">
        <v>20</v>
      </c>
      <c r="W27" s="2"/>
      <c r="X27" s="14">
        <f>R27+S27+T27+U27+(V27/2)+(W27*3)</f>
        <v>43.73</v>
      </c>
      <c r="Y27" s="15">
        <v>23.79</v>
      </c>
      <c r="Z27" s="1">
        <v>22.06</v>
      </c>
      <c r="AA27" s="1">
        <v>7.46</v>
      </c>
      <c r="AB27" s="2">
        <v>41</v>
      </c>
      <c r="AC27" s="2"/>
      <c r="AD27" s="14">
        <f>Y27+Z27+AA27+(AB27/2)+(AC27*3)</f>
        <v>73.81</v>
      </c>
    </row>
    <row r="28" spans="1:30" ht="12.75">
      <c r="A28" s="17">
        <v>11</v>
      </c>
      <c r="B28" s="5" t="s">
        <v>61</v>
      </c>
      <c r="C28" s="5"/>
      <c r="D28" s="6" t="s">
        <v>7</v>
      </c>
      <c r="E28" s="16" t="s">
        <v>16</v>
      </c>
      <c r="F28" s="18">
        <f>Q28+X28+AD28</f>
        <v>177.64</v>
      </c>
      <c r="G28" s="19" t="str">
        <f ca="1">IF(AND(AA28&gt;0,U28&gt;0,N28&gt;0,NOT(D28=0)),(VLOOKUP(F28,INDIRECT(VLOOKUP(D28,NewClassLookup!$A$1:$B$5,2,FALSE)),2,TRUE)),"-")</f>
        <v>MM</v>
      </c>
      <c r="H28" s="15">
        <v>4.21</v>
      </c>
      <c r="I28" s="1">
        <v>3.79</v>
      </c>
      <c r="J28" s="1">
        <v>4.42</v>
      </c>
      <c r="K28" s="1">
        <v>9.38</v>
      </c>
      <c r="L28" s="1">
        <v>5.03</v>
      </c>
      <c r="M28" s="1">
        <v>10.02</v>
      </c>
      <c r="N28" s="1">
        <v>17.52</v>
      </c>
      <c r="O28" s="2">
        <v>11</v>
      </c>
      <c r="P28" s="2"/>
      <c r="Q28" s="14">
        <f>H28+I28+J28+K28+L28+M28+N28+(O28/2)+(P28*3)</f>
        <v>59.87</v>
      </c>
      <c r="R28" s="15">
        <v>5.78</v>
      </c>
      <c r="S28" s="1">
        <v>7.06</v>
      </c>
      <c r="T28" s="1">
        <v>14.41</v>
      </c>
      <c r="U28" s="1">
        <v>7.65</v>
      </c>
      <c r="V28" s="2">
        <v>19</v>
      </c>
      <c r="W28" s="2"/>
      <c r="X28" s="14">
        <f>R28+S28+T28+U28+(V28/2)+(W28*3)</f>
        <v>44.4</v>
      </c>
      <c r="Y28" s="15">
        <v>20.91</v>
      </c>
      <c r="Z28" s="1">
        <v>26.13</v>
      </c>
      <c r="AA28" s="1">
        <v>9.83</v>
      </c>
      <c r="AB28" s="2">
        <v>33</v>
      </c>
      <c r="AC28" s="2"/>
      <c r="AD28" s="14">
        <f>Y28+Z28+AA28+(AB28/2)+(AC28*3)</f>
        <v>73.37</v>
      </c>
    </row>
    <row r="29" spans="1:30" ht="12.75">
      <c r="A29" s="17">
        <v>26</v>
      </c>
      <c r="B29" s="5" t="s">
        <v>76</v>
      </c>
      <c r="C29" s="5"/>
      <c r="D29" s="6" t="s">
        <v>7</v>
      </c>
      <c r="E29" s="16" t="s">
        <v>16</v>
      </c>
      <c r="F29" s="18">
        <f>Q29+X29+AD29</f>
        <v>186.03</v>
      </c>
      <c r="G29" s="19" t="str">
        <f ca="1">IF(AND(AA29&gt;0,U29&gt;0,N29&gt;0,NOT(D29=0)),(VLOOKUP(F29,INDIRECT(VLOOKUP(D29,NewClassLookup!$A$1:$B$5,2,FALSE)),2,TRUE)),"-")</f>
        <v>MM</v>
      </c>
      <c r="H29" s="15">
        <v>3.75</v>
      </c>
      <c r="I29" s="1">
        <v>3.61</v>
      </c>
      <c r="J29" s="1">
        <v>3.89</v>
      </c>
      <c r="K29" s="1">
        <v>6.4</v>
      </c>
      <c r="L29" s="1">
        <v>4.59</v>
      </c>
      <c r="M29" s="1">
        <v>11.1</v>
      </c>
      <c r="N29" s="1">
        <v>7.26</v>
      </c>
      <c r="O29" s="2">
        <v>32</v>
      </c>
      <c r="P29" s="2"/>
      <c r="Q29" s="14">
        <f>H29+I29+J29+K29+L29+M29+N29+(O29/2)+(P29*3)</f>
        <v>56.6</v>
      </c>
      <c r="R29" s="15">
        <v>6.55</v>
      </c>
      <c r="S29" s="1">
        <v>5.77</v>
      </c>
      <c r="T29" s="1">
        <v>11.28</v>
      </c>
      <c r="U29" s="1">
        <v>7.08</v>
      </c>
      <c r="V29" s="2">
        <v>20</v>
      </c>
      <c r="W29" s="2"/>
      <c r="X29" s="14">
        <f>R29+S29+T29+U29+(V29/2)+(W29*3)</f>
        <v>40.68</v>
      </c>
      <c r="Y29" s="15">
        <v>21.96</v>
      </c>
      <c r="Z29" s="1">
        <v>21.21</v>
      </c>
      <c r="AA29" s="1">
        <v>9.08</v>
      </c>
      <c r="AB29" s="2">
        <v>73</v>
      </c>
      <c r="AC29" s="2"/>
      <c r="AD29" s="14">
        <f>Y29+Z29+AA29+(AB29/2)+(AC29*3)</f>
        <v>88.75</v>
      </c>
    </row>
    <row r="30" spans="1:30" s="79" customFormat="1" ht="12.75">
      <c r="A30" s="70"/>
      <c r="B30" s="49" t="s">
        <v>85</v>
      </c>
      <c r="C30" s="49"/>
      <c r="D30" s="71"/>
      <c r="E30" s="72"/>
      <c r="F30" s="73"/>
      <c r="G30" s="74"/>
      <c r="H30" s="75"/>
      <c r="I30" s="76"/>
      <c r="J30" s="76"/>
      <c r="K30" s="76"/>
      <c r="L30" s="76"/>
      <c r="M30" s="76"/>
      <c r="N30" s="76"/>
      <c r="O30" s="77"/>
      <c r="P30" s="77"/>
      <c r="Q30" s="78"/>
      <c r="R30" s="75"/>
      <c r="S30" s="76"/>
      <c r="T30" s="76"/>
      <c r="U30" s="76"/>
      <c r="V30" s="77"/>
      <c r="W30" s="77"/>
      <c r="X30" s="78"/>
      <c r="Y30" s="75"/>
      <c r="Z30" s="76"/>
      <c r="AA30" s="76"/>
      <c r="AB30" s="77"/>
      <c r="AC30" s="77"/>
      <c r="AD30" s="78"/>
    </row>
    <row r="31" spans="1:30" ht="12.75">
      <c r="A31" s="17">
        <v>12</v>
      </c>
      <c r="B31" s="5" t="s">
        <v>62</v>
      </c>
      <c r="C31" s="5"/>
      <c r="D31" s="6" t="s">
        <v>7</v>
      </c>
      <c r="E31" s="16" t="s">
        <v>16</v>
      </c>
      <c r="F31" s="18">
        <f>Q31+X31+AD31</f>
        <v>264.9</v>
      </c>
      <c r="G31" s="19" t="str">
        <f ca="1">IF(AND(AA31&gt;0,U31&gt;0,N31&gt;0,NOT(D31=0)),(VLOOKUP(F31,INDIRECT(VLOOKUP(D31,NewClassLookup!$A$1:$B$5,2,FALSE)),2,TRUE)),"-")</f>
        <v>NV</v>
      </c>
      <c r="H31" s="15">
        <v>6.16</v>
      </c>
      <c r="I31" s="1">
        <v>6.06</v>
      </c>
      <c r="J31" s="1">
        <v>7.21</v>
      </c>
      <c r="K31" s="1">
        <v>12.76</v>
      </c>
      <c r="L31" s="1">
        <v>7.17</v>
      </c>
      <c r="M31" s="1">
        <v>28.29</v>
      </c>
      <c r="N31" s="1">
        <v>9.45</v>
      </c>
      <c r="O31" s="2">
        <v>24</v>
      </c>
      <c r="P31" s="2">
        <v>1</v>
      </c>
      <c r="Q31" s="14">
        <f>H31+I31+J31+K31+L31+M31+N31+(O31/2)+(P31*3)</f>
        <v>92.1</v>
      </c>
      <c r="R31" s="15">
        <v>8.95</v>
      </c>
      <c r="S31" s="1">
        <v>10.4</v>
      </c>
      <c r="T31" s="1">
        <v>26.72</v>
      </c>
      <c r="U31" s="1">
        <v>11.59</v>
      </c>
      <c r="V31" s="2">
        <v>18</v>
      </c>
      <c r="W31" s="2"/>
      <c r="X31" s="14">
        <f>R31+S31+T31+U31+(V31/2)+(W31*3)</f>
        <v>66.66</v>
      </c>
      <c r="Y31" s="15">
        <v>28.1</v>
      </c>
      <c r="Z31" s="1">
        <v>45.7</v>
      </c>
      <c r="AA31" s="1">
        <v>11.84</v>
      </c>
      <c r="AB31" s="2">
        <v>41</v>
      </c>
      <c r="AC31" s="2"/>
      <c r="AD31" s="14">
        <f>Y31+Z31+AA31+(AB31/2)+(AC31*3)</f>
        <v>106.14</v>
      </c>
    </row>
    <row r="32" spans="1:30" s="47" customFormat="1" ht="12.75">
      <c r="A32" s="36"/>
      <c r="B32" s="37" t="s">
        <v>86</v>
      </c>
      <c r="C32" s="38"/>
      <c r="D32" s="39"/>
      <c r="E32" s="40"/>
      <c r="F32" s="41"/>
      <c r="G32" s="42"/>
      <c r="H32" s="43"/>
      <c r="I32" s="44"/>
      <c r="J32" s="44"/>
      <c r="K32" s="44"/>
      <c r="L32" s="44"/>
      <c r="M32" s="44"/>
      <c r="N32" s="44"/>
      <c r="O32" s="45"/>
      <c r="P32" s="45"/>
      <c r="Q32" s="46"/>
      <c r="R32" s="43"/>
      <c r="S32" s="44"/>
      <c r="T32" s="44"/>
      <c r="U32" s="44"/>
      <c r="V32" s="45"/>
      <c r="W32" s="45"/>
      <c r="X32" s="46"/>
      <c r="Y32" s="43"/>
      <c r="Z32" s="44"/>
      <c r="AA32" s="44"/>
      <c r="AB32" s="45"/>
      <c r="AC32" s="45"/>
      <c r="AD32" s="46"/>
    </row>
    <row r="33" spans="1:30" ht="12.75">
      <c r="A33" s="17">
        <v>17</v>
      </c>
      <c r="B33" s="5" t="s">
        <v>67</v>
      </c>
      <c r="C33" s="5"/>
      <c r="D33" s="6" t="s">
        <v>9</v>
      </c>
      <c r="E33" s="16" t="s">
        <v>15</v>
      </c>
      <c r="F33" s="18">
        <f>Q33+X33+AD33</f>
        <v>122.15</v>
      </c>
      <c r="G33" s="19" t="str">
        <f ca="1">IF(AND(AA33&gt;0,U33&gt;0,N33&gt;0,NOT(D33=0)),(VLOOKUP(F33,INDIRECT(VLOOKUP(D33,NewClassLookup!$A$1:$B$5,2,FALSE)),2,TRUE)),"-")</f>
        <v>SS</v>
      </c>
      <c r="H33" s="15">
        <v>2.91</v>
      </c>
      <c r="I33" s="1">
        <v>3.26</v>
      </c>
      <c r="J33" s="1">
        <v>3</v>
      </c>
      <c r="K33" s="1">
        <v>6.58</v>
      </c>
      <c r="L33" s="1">
        <v>4.63</v>
      </c>
      <c r="M33" s="1">
        <v>8.43</v>
      </c>
      <c r="N33" s="1">
        <v>5.68</v>
      </c>
      <c r="O33" s="2">
        <v>3</v>
      </c>
      <c r="P33" s="2"/>
      <c r="Q33" s="14">
        <f>H33+I33+J33+K33+L33+M33+N33+(O33/2)+(P33*3)</f>
        <v>35.99</v>
      </c>
      <c r="R33" s="15">
        <v>6.44</v>
      </c>
      <c r="S33" s="1">
        <v>6.17</v>
      </c>
      <c r="T33" s="1">
        <v>12.64</v>
      </c>
      <c r="U33" s="1">
        <v>6.23</v>
      </c>
      <c r="V33" s="2">
        <v>3</v>
      </c>
      <c r="W33" s="2"/>
      <c r="X33" s="14">
        <f>R33+S33+T33+U33+(V33/2)+(W33*3)</f>
        <v>32.98</v>
      </c>
      <c r="Y33" s="15">
        <v>18.6</v>
      </c>
      <c r="Z33" s="1">
        <v>23.03</v>
      </c>
      <c r="AA33" s="1">
        <v>6.55</v>
      </c>
      <c r="AB33" s="2">
        <v>10</v>
      </c>
      <c r="AC33" s="2"/>
      <c r="AD33" s="14">
        <f>Y33+Z33+AA33+(AB33/2)+(AC33*3)</f>
        <v>53.18</v>
      </c>
    </row>
    <row r="34" spans="1:30" ht="12.75">
      <c r="A34" s="17">
        <v>27</v>
      </c>
      <c r="B34" s="5" t="s">
        <v>77</v>
      </c>
      <c r="C34" s="5"/>
      <c r="D34" s="6" t="s">
        <v>9</v>
      </c>
      <c r="E34" s="16" t="s">
        <v>53</v>
      </c>
      <c r="F34" s="18">
        <f>Q34+X34+AD34</f>
        <v>131.63</v>
      </c>
      <c r="G34" s="19" t="str">
        <f ca="1">IF(AND(AA34&gt;0,U34&gt;0,N34&gt;0,NOT(D34=0)),(VLOOKUP(F34,INDIRECT(VLOOKUP(D34,NewClassLookup!$A$1:$B$5,2,FALSE)),2,TRUE)),"-")</f>
        <v>SS</v>
      </c>
      <c r="H34" s="15">
        <v>3.03</v>
      </c>
      <c r="I34" s="1">
        <v>3.13</v>
      </c>
      <c r="J34" s="1">
        <v>2.84</v>
      </c>
      <c r="K34" s="1">
        <v>5.46</v>
      </c>
      <c r="L34" s="1">
        <v>4.42</v>
      </c>
      <c r="M34" s="1">
        <v>16.59</v>
      </c>
      <c r="N34" s="1">
        <v>6.01</v>
      </c>
      <c r="O34" s="2">
        <v>11</v>
      </c>
      <c r="P34" s="2"/>
      <c r="Q34" s="14">
        <f>H34+I34+J34+K34+L34+M34+N34+(O34/2)+(P34*3)</f>
        <v>46.98</v>
      </c>
      <c r="R34" s="15">
        <v>3.92</v>
      </c>
      <c r="S34" s="1">
        <v>3.65</v>
      </c>
      <c r="T34" s="1">
        <v>10.47</v>
      </c>
      <c r="U34" s="1">
        <v>5.75</v>
      </c>
      <c r="V34" s="2">
        <v>5</v>
      </c>
      <c r="W34" s="2"/>
      <c r="X34" s="14">
        <f>R34+S34+T34+U34+(V34/2)+(W34*3)</f>
        <v>26.29</v>
      </c>
      <c r="Y34" s="15">
        <v>24.61</v>
      </c>
      <c r="Z34" s="1">
        <v>19.66</v>
      </c>
      <c r="AA34" s="1">
        <v>7.59</v>
      </c>
      <c r="AB34" s="2">
        <v>13</v>
      </c>
      <c r="AC34" s="2"/>
      <c r="AD34" s="14">
        <f>Y34+Z34+AA34+(AB34/2)+(AC34*3)</f>
        <v>58.36</v>
      </c>
    </row>
    <row r="35" spans="1:30" s="59" customFormat="1" ht="12.75">
      <c r="A35" s="48"/>
      <c r="B35" s="49" t="s">
        <v>87</v>
      </c>
      <c r="C35" s="50"/>
      <c r="D35" s="51"/>
      <c r="E35" s="52"/>
      <c r="F35" s="53"/>
      <c r="G35" s="54"/>
      <c r="H35" s="55"/>
      <c r="I35" s="56"/>
      <c r="J35" s="56"/>
      <c r="K35" s="56"/>
      <c r="L35" s="56"/>
      <c r="M35" s="56"/>
      <c r="N35" s="56"/>
      <c r="O35" s="57"/>
      <c r="P35" s="57"/>
      <c r="Q35" s="58"/>
      <c r="R35" s="55"/>
      <c r="S35" s="56"/>
      <c r="T35" s="56"/>
      <c r="U35" s="56"/>
      <c r="V35" s="57"/>
      <c r="W35" s="57"/>
      <c r="X35" s="58"/>
      <c r="Y35" s="55"/>
      <c r="Z35" s="56"/>
      <c r="AA35" s="56"/>
      <c r="AB35" s="57"/>
      <c r="AC35" s="57"/>
      <c r="AD35" s="58"/>
    </row>
    <row r="36" spans="1:30" ht="12.75">
      <c r="A36" s="17">
        <v>16</v>
      </c>
      <c r="B36" s="5" t="s">
        <v>66</v>
      </c>
      <c r="C36" s="5"/>
      <c r="D36" s="6" t="s">
        <v>9</v>
      </c>
      <c r="E36" s="16" t="s">
        <v>16</v>
      </c>
      <c r="F36" s="18">
        <f>Q36+X36+AD36</f>
        <v>183.77</v>
      </c>
      <c r="G36" s="19" t="str">
        <f ca="1">IF(AND(AA36&gt;0,U36&gt;0,N36&gt;0,NOT(D36=0)),(VLOOKUP(F36,INDIRECT(VLOOKUP(D36,NewClassLookup!$A$1:$B$5,2,FALSE)),2,TRUE)),"-")</f>
        <v>MM</v>
      </c>
      <c r="H36" s="15">
        <v>4.59</v>
      </c>
      <c r="I36" s="1">
        <v>4.45</v>
      </c>
      <c r="J36" s="1">
        <v>4.19</v>
      </c>
      <c r="K36" s="1">
        <v>10.99</v>
      </c>
      <c r="L36" s="1">
        <v>5.17</v>
      </c>
      <c r="M36" s="1">
        <v>14.28</v>
      </c>
      <c r="N36" s="1">
        <v>9.95</v>
      </c>
      <c r="O36" s="2">
        <v>9</v>
      </c>
      <c r="P36" s="2"/>
      <c r="Q36" s="14">
        <f>H36+I36+J36+K36+L36+M36+N36+(O36/2)+(P36*3)</f>
        <v>58.12</v>
      </c>
      <c r="R36" s="15">
        <v>9.72</v>
      </c>
      <c r="S36" s="1">
        <v>10.19</v>
      </c>
      <c r="T36" s="1">
        <v>22.99</v>
      </c>
      <c r="U36" s="1">
        <v>11.24</v>
      </c>
      <c r="V36" s="2">
        <v>7</v>
      </c>
      <c r="W36" s="2"/>
      <c r="X36" s="14">
        <f>R36+S36+T36+U36+(V36/2)+(W36*3)</f>
        <v>57.64</v>
      </c>
      <c r="Y36" s="15">
        <v>24.56</v>
      </c>
      <c r="Z36" s="1">
        <v>23.65</v>
      </c>
      <c r="AA36" s="1">
        <v>8.8</v>
      </c>
      <c r="AB36" s="2">
        <v>22</v>
      </c>
      <c r="AC36" s="2"/>
      <c r="AD36" s="14">
        <f>Y36+Z36+AA36+(AB36/2)+(AC36*3)</f>
        <v>68.01</v>
      </c>
    </row>
    <row r="37" spans="1:30" ht="12.75">
      <c r="A37" s="17">
        <v>5</v>
      </c>
      <c r="B37" s="5" t="s">
        <v>91</v>
      </c>
      <c r="C37" s="5"/>
      <c r="D37" s="6" t="s">
        <v>9</v>
      </c>
      <c r="E37" s="16" t="s">
        <v>17</v>
      </c>
      <c r="F37" s="18">
        <f>Q37+X37+AD37</f>
        <v>198.4</v>
      </c>
      <c r="G37" s="19" t="str">
        <f ca="1">IF(AND(AA37&gt;0,U37&gt;0,N37&gt;0,NOT(D37=0)),(VLOOKUP(F37,INDIRECT(VLOOKUP(D37,NewClassLookup!$A$1:$B$5,2,FALSE)),2,TRUE)),"-")</f>
        <v>MM</v>
      </c>
      <c r="H37" s="15">
        <v>4.13</v>
      </c>
      <c r="I37" s="1">
        <v>4.54</v>
      </c>
      <c r="J37" s="1">
        <v>4.6</v>
      </c>
      <c r="K37" s="1">
        <v>9.45</v>
      </c>
      <c r="L37" s="1">
        <v>5.71</v>
      </c>
      <c r="M37" s="1">
        <v>12.14</v>
      </c>
      <c r="N37" s="1">
        <v>9.62</v>
      </c>
      <c r="O37" s="2">
        <v>37</v>
      </c>
      <c r="P37" s="2"/>
      <c r="Q37" s="14">
        <f>H37+I37+J37+K37+L37+M37+N37+(O37/2)+(P37*3)</f>
        <v>68.69</v>
      </c>
      <c r="R37" s="15">
        <v>5.4</v>
      </c>
      <c r="S37" s="1">
        <v>6.01</v>
      </c>
      <c r="T37" s="1">
        <v>15.28</v>
      </c>
      <c r="U37" s="1">
        <v>8.28</v>
      </c>
      <c r="V37" s="2">
        <v>34</v>
      </c>
      <c r="W37" s="2"/>
      <c r="X37" s="14">
        <f>R37+S37+T37+U37+(V37/2)+(W37*3)</f>
        <v>51.97</v>
      </c>
      <c r="Y37" s="15">
        <v>25.9</v>
      </c>
      <c r="Z37" s="1">
        <v>26.89</v>
      </c>
      <c r="AA37" s="1">
        <v>8.95</v>
      </c>
      <c r="AB37" s="2">
        <v>32</v>
      </c>
      <c r="AC37" s="2"/>
      <c r="AD37" s="14">
        <f>Y37+Z37+AA37+(AB37/2)+(AC37*3)</f>
        <v>77.74</v>
      </c>
    </row>
    <row r="38" spans="1:30" s="59" customFormat="1" ht="12.75">
      <c r="A38" s="48"/>
      <c r="B38" s="49" t="s">
        <v>88</v>
      </c>
      <c r="C38" s="50"/>
      <c r="D38" s="51"/>
      <c r="E38" s="52"/>
      <c r="F38" s="53"/>
      <c r="G38" s="54"/>
      <c r="H38" s="55"/>
      <c r="I38" s="56"/>
      <c r="J38" s="56"/>
      <c r="K38" s="56"/>
      <c r="L38" s="56"/>
      <c r="M38" s="56"/>
      <c r="N38" s="56"/>
      <c r="O38" s="57"/>
      <c r="P38" s="57"/>
      <c r="Q38" s="58"/>
      <c r="R38" s="55"/>
      <c r="S38" s="56"/>
      <c r="T38" s="56"/>
      <c r="U38" s="56"/>
      <c r="V38" s="57"/>
      <c r="W38" s="57"/>
      <c r="X38" s="58"/>
      <c r="Y38" s="55"/>
      <c r="Z38" s="56"/>
      <c r="AA38" s="56"/>
      <c r="AB38" s="57"/>
      <c r="AC38" s="57"/>
      <c r="AD38" s="58"/>
    </row>
    <row r="39" spans="1:30" ht="12.75">
      <c r="A39" s="17">
        <v>19</v>
      </c>
      <c r="B39" s="5" t="s">
        <v>69</v>
      </c>
      <c r="C39" s="5"/>
      <c r="D39" s="6" t="s">
        <v>9</v>
      </c>
      <c r="E39" s="16" t="s">
        <v>53</v>
      </c>
      <c r="F39" s="18">
        <f>Q39+X39+AD39</f>
        <v>235.7</v>
      </c>
      <c r="G39" s="19" t="str">
        <f ca="1">IF(AND(AA39&gt;0,U39&gt;0,N39&gt;0,NOT(D39=0)),(VLOOKUP(F39,INDIRECT(VLOOKUP(D39,NewClassLookup!$A$1:$B$5,2,FALSE)),2,TRUE)),"-")</f>
        <v>NV</v>
      </c>
      <c r="H39" s="15">
        <v>5.6</v>
      </c>
      <c r="I39" s="1">
        <v>5.48</v>
      </c>
      <c r="J39" s="1">
        <v>5.53</v>
      </c>
      <c r="K39" s="1">
        <v>12.52</v>
      </c>
      <c r="L39" s="1">
        <v>8.05</v>
      </c>
      <c r="M39" s="1">
        <v>19.38</v>
      </c>
      <c r="N39" s="1">
        <v>20.74</v>
      </c>
      <c r="O39" s="2">
        <v>13</v>
      </c>
      <c r="P39" s="2"/>
      <c r="Q39" s="14">
        <f>H39+I39+J39+K39+L39+M39+N39+(O39/2)+(P39*3)</f>
        <v>83.8</v>
      </c>
      <c r="R39" s="15">
        <v>10.76</v>
      </c>
      <c r="S39" s="1">
        <v>21.57</v>
      </c>
      <c r="T39" s="1">
        <v>21.34</v>
      </c>
      <c r="U39" s="1">
        <v>11.55</v>
      </c>
      <c r="V39" s="2">
        <v>5</v>
      </c>
      <c r="W39" s="2">
        <v>1</v>
      </c>
      <c r="X39" s="14">
        <f>R39+S39+T39+U39+(V39/2)+(W39*3)</f>
        <v>70.72</v>
      </c>
      <c r="Y39" s="15">
        <v>26.79</v>
      </c>
      <c r="Z39" s="1">
        <v>29.86</v>
      </c>
      <c r="AA39" s="1">
        <v>10.53</v>
      </c>
      <c r="AB39" s="2">
        <v>28</v>
      </c>
      <c r="AC39" s="2"/>
      <c r="AD39" s="14">
        <f>Y39+Z39+AA39+(AB39/2)+(AC39*3)</f>
        <v>81.18</v>
      </c>
    </row>
    <row r="40" spans="1:30" ht="12.75">
      <c r="A40" s="17">
        <v>15</v>
      </c>
      <c r="B40" s="5" t="s">
        <v>65</v>
      </c>
      <c r="C40" s="5"/>
      <c r="D40" s="6" t="s">
        <v>9</v>
      </c>
      <c r="E40" s="16" t="s">
        <v>17</v>
      </c>
      <c r="F40" s="18">
        <f>Q40+X40+AD40</f>
        <v>236.16</v>
      </c>
      <c r="G40" s="19" t="str">
        <f ca="1">IF(AND(AA40&gt;0,U40&gt;0,N40&gt;0,NOT(D40=0)),(VLOOKUP(F40,INDIRECT(VLOOKUP(D40,NewClassLookup!$A$1:$B$5,2,FALSE)),2,TRUE)),"-")</f>
        <v>NV</v>
      </c>
      <c r="H40" s="15">
        <v>5.28</v>
      </c>
      <c r="I40" s="1">
        <v>4.98</v>
      </c>
      <c r="J40" s="1">
        <v>5.06</v>
      </c>
      <c r="K40" s="1">
        <v>7.64</v>
      </c>
      <c r="L40" s="1">
        <v>16.6</v>
      </c>
      <c r="M40" s="1">
        <v>11.13</v>
      </c>
      <c r="N40" s="1">
        <v>8.8</v>
      </c>
      <c r="O40" s="2">
        <v>30</v>
      </c>
      <c r="P40" s="2"/>
      <c r="Q40" s="14">
        <f>H40+I40+J40+K40+L40+M40+N40+(O40/2)+(P40*3)</f>
        <v>74.49</v>
      </c>
      <c r="R40" s="15">
        <v>6.65</v>
      </c>
      <c r="S40" s="1">
        <v>8.88</v>
      </c>
      <c r="T40" s="1">
        <v>24.49</v>
      </c>
      <c r="U40" s="1">
        <v>11.71</v>
      </c>
      <c r="V40" s="2">
        <v>29</v>
      </c>
      <c r="W40" s="2"/>
      <c r="X40" s="14">
        <f>R40+S40+T40+U40+(V40/2)+(W40*3)</f>
        <v>66.23</v>
      </c>
      <c r="Y40" s="15">
        <v>31.24</v>
      </c>
      <c r="Z40" s="1">
        <v>34.68</v>
      </c>
      <c r="AA40" s="1">
        <v>11.52</v>
      </c>
      <c r="AB40" s="2">
        <v>36</v>
      </c>
      <c r="AC40" s="2"/>
      <c r="AD40" s="14">
        <f>Y40+Z40+AA40+(AB40/2)+(AC40*3)</f>
        <v>95.44</v>
      </c>
    </row>
    <row r="41" spans="1:30" ht="12.75">
      <c r="A41" s="17">
        <v>3</v>
      </c>
      <c r="B41" s="5" t="s">
        <v>54</v>
      </c>
      <c r="C41" s="5"/>
      <c r="D41" s="6" t="s">
        <v>9</v>
      </c>
      <c r="E41" s="16" t="s">
        <v>53</v>
      </c>
      <c r="F41" s="18">
        <f>Q41+X41+AD41</f>
        <v>236.52</v>
      </c>
      <c r="G41" s="19" t="str">
        <f ca="1">IF(AND(AA41&gt;0,U41&gt;0,N41&gt;0,NOT(D41=0)),(VLOOKUP(F41,INDIRECT(VLOOKUP(D41,NewClassLookup!$A$1:$B$5,2,FALSE)),2,TRUE)),"-")</f>
        <v>NV</v>
      </c>
      <c r="H41" s="15">
        <v>4.53</v>
      </c>
      <c r="I41" s="1">
        <v>4.37</v>
      </c>
      <c r="J41" s="1">
        <v>4</v>
      </c>
      <c r="K41" s="1">
        <v>12.3</v>
      </c>
      <c r="L41" s="1">
        <v>6.26</v>
      </c>
      <c r="M41" s="1">
        <v>16.7</v>
      </c>
      <c r="N41" s="1">
        <v>10.24</v>
      </c>
      <c r="O41" s="2">
        <v>68</v>
      </c>
      <c r="P41" s="2"/>
      <c r="Q41" s="14">
        <f>H41+I41+J41+K41+L41+M41+N41+(O41/2)+(P41*3)</f>
        <v>92.4</v>
      </c>
      <c r="R41" s="15">
        <v>6.05</v>
      </c>
      <c r="S41" s="1">
        <v>6.6</v>
      </c>
      <c r="T41" s="1">
        <v>20.04</v>
      </c>
      <c r="U41" s="1">
        <v>10.39</v>
      </c>
      <c r="V41" s="2">
        <v>52</v>
      </c>
      <c r="W41" s="2"/>
      <c r="X41" s="14">
        <f>R41+S41+T41+U41+(V41/2)+(W41*3)</f>
        <v>69.08</v>
      </c>
      <c r="Y41" s="15">
        <v>23.36</v>
      </c>
      <c r="Z41" s="1">
        <v>22.74</v>
      </c>
      <c r="AA41" s="1">
        <v>8.44</v>
      </c>
      <c r="AB41" s="2">
        <v>41</v>
      </c>
      <c r="AC41" s="2"/>
      <c r="AD41" s="14">
        <f>Y41+Z41+AA41+(AB41/2)+(AC41*3)</f>
        <v>75.04</v>
      </c>
    </row>
    <row r="42" spans="1:30" s="47" customFormat="1" ht="12.75">
      <c r="A42" s="36"/>
      <c r="B42" s="37" t="s">
        <v>89</v>
      </c>
      <c r="C42" s="38"/>
      <c r="D42" s="39"/>
      <c r="E42" s="40"/>
      <c r="F42" s="41"/>
      <c r="G42" s="42"/>
      <c r="H42" s="43"/>
      <c r="I42" s="44"/>
      <c r="J42" s="44"/>
      <c r="K42" s="44"/>
      <c r="L42" s="44"/>
      <c r="M42" s="44"/>
      <c r="N42" s="44"/>
      <c r="O42" s="45"/>
      <c r="P42" s="45"/>
      <c r="Q42" s="46"/>
      <c r="R42" s="43"/>
      <c r="S42" s="44"/>
      <c r="T42" s="44"/>
      <c r="U42" s="44"/>
      <c r="V42" s="45"/>
      <c r="W42" s="45"/>
      <c r="X42" s="46"/>
      <c r="Y42" s="43"/>
      <c r="Z42" s="44"/>
      <c r="AA42" s="44"/>
      <c r="AB42" s="45"/>
      <c r="AC42" s="45"/>
      <c r="AD42" s="46"/>
    </row>
    <row r="43" spans="1:30" ht="12.75">
      <c r="A43" s="17">
        <v>34</v>
      </c>
      <c r="B43" s="5" t="s">
        <v>79</v>
      </c>
      <c r="C43" s="5"/>
      <c r="D43" s="6" t="s">
        <v>10</v>
      </c>
      <c r="E43" s="16" t="s">
        <v>15</v>
      </c>
      <c r="F43" s="18">
        <f>Q43+X43+AD43</f>
        <v>156.6</v>
      </c>
      <c r="G43" s="19" t="str">
        <f ca="1">IF(AND(AA43&gt;0,U43&gt;0,N43&gt;0,NOT(D43=0)),(VLOOKUP(F43,INDIRECT(VLOOKUP(D43,NewClassLookup!$A$1:$B$5,2,FALSE)),2,TRUE)),"-")</f>
        <v>SS</v>
      </c>
      <c r="H43" s="15">
        <v>3.67</v>
      </c>
      <c r="I43" s="1">
        <v>3.83</v>
      </c>
      <c r="J43" s="1">
        <v>3.88</v>
      </c>
      <c r="K43" s="1">
        <v>8.56</v>
      </c>
      <c r="L43" s="1">
        <v>4.51</v>
      </c>
      <c r="M43" s="1">
        <v>14.17</v>
      </c>
      <c r="N43" s="1">
        <v>7.86</v>
      </c>
      <c r="O43" s="2">
        <v>12</v>
      </c>
      <c r="P43" s="2"/>
      <c r="Q43" s="14">
        <f>H43+I43+J43+K43+L43+M43+N43+(O43/2)+(P43*3)</f>
        <v>52.48</v>
      </c>
      <c r="R43" s="15">
        <v>6.49</v>
      </c>
      <c r="S43" s="1">
        <v>6.95</v>
      </c>
      <c r="T43" s="1">
        <v>17.63</v>
      </c>
      <c r="U43" s="1">
        <v>7.34</v>
      </c>
      <c r="V43" s="2">
        <v>5</v>
      </c>
      <c r="W43" s="2"/>
      <c r="X43" s="14">
        <f>R43+S43+T43+U43+(V43/2)+(W43*3)</f>
        <v>40.91</v>
      </c>
      <c r="Y43" s="15">
        <v>24.82</v>
      </c>
      <c r="Z43" s="1">
        <v>25.44</v>
      </c>
      <c r="AA43" s="1">
        <v>7.45</v>
      </c>
      <c r="AB43" s="2">
        <v>11</v>
      </c>
      <c r="AC43" s="2"/>
      <c r="AD43" s="14">
        <f>Y43+Z43+AA43+(AB43/2)+(AC43*3)</f>
        <v>63.21</v>
      </c>
    </row>
    <row r="44" spans="1:30" s="59" customFormat="1" ht="12.75">
      <c r="A44" s="48"/>
      <c r="B44" s="49" t="s">
        <v>90</v>
      </c>
      <c r="C44" s="50"/>
      <c r="D44" s="51"/>
      <c r="E44" s="52"/>
      <c r="F44" s="53"/>
      <c r="G44" s="54"/>
      <c r="H44" s="55"/>
      <c r="I44" s="56"/>
      <c r="J44" s="56"/>
      <c r="K44" s="56"/>
      <c r="L44" s="56"/>
      <c r="M44" s="56"/>
      <c r="N44" s="56"/>
      <c r="O44" s="57"/>
      <c r="P44" s="57"/>
      <c r="Q44" s="58"/>
      <c r="R44" s="55"/>
      <c r="S44" s="56"/>
      <c r="T44" s="56"/>
      <c r="U44" s="56"/>
      <c r="V44" s="57"/>
      <c r="W44" s="57"/>
      <c r="X44" s="58"/>
      <c r="Y44" s="55"/>
      <c r="Z44" s="56"/>
      <c r="AA44" s="56"/>
      <c r="AB44" s="57"/>
      <c r="AC44" s="57"/>
      <c r="AD44" s="58"/>
    </row>
    <row r="45" spans="1:30" ht="12.75">
      <c r="A45" s="17">
        <v>31</v>
      </c>
      <c r="B45" s="5" t="s">
        <v>60</v>
      </c>
      <c r="C45" s="5"/>
      <c r="D45" s="6" t="s">
        <v>10</v>
      </c>
      <c r="E45" s="16" t="s">
        <v>15</v>
      </c>
      <c r="F45" s="18">
        <f>Q45+X45+AD45</f>
        <v>164.34</v>
      </c>
      <c r="G45" s="19" t="str">
        <f ca="1">IF(AND(AA45&gt;0,U45&gt;0,N45&gt;0,NOT(D45=0)),(VLOOKUP(F45,INDIRECT(VLOOKUP(D45,NewClassLookup!$A$1:$B$5,2,FALSE)),2,TRUE)),"-")</f>
        <v>MM</v>
      </c>
      <c r="H45" s="15">
        <v>4.5</v>
      </c>
      <c r="I45" s="1">
        <v>4.74</v>
      </c>
      <c r="J45" s="1">
        <v>4.21</v>
      </c>
      <c r="K45" s="1">
        <v>8.49</v>
      </c>
      <c r="L45" s="1">
        <v>5.56</v>
      </c>
      <c r="M45" s="1">
        <v>13.26</v>
      </c>
      <c r="N45" s="1">
        <v>6.82</v>
      </c>
      <c r="O45" s="2">
        <v>14</v>
      </c>
      <c r="P45" s="2"/>
      <c r="Q45" s="14">
        <f>H45+I45+J45+K45+L45+M45+N45+(O45/2)+(P45*3)</f>
        <v>54.58</v>
      </c>
      <c r="R45" s="15">
        <v>6.56</v>
      </c>
      <c r="S45" s="1">
        <v>6.12</v>
      </c>
      <c r="T45" s="1">
        <v>18.05</v>
      </c>
      <c r="U45" s="1">
        <v>7.4</v>
      </c>
      <c r="V45" s="2">
        <v>12</v>
      </c>
      <c r="W45" s="2"/>
      <c r="X45" s="14">
        <f>R45+S45+T45+U45+(V45/2)+(W45*3)</f>
        <v>44.13</v>
      </c>
      <c r="Y45" s="15">
        <v>20.8</v>
      </c>
      <c r="Z45" s="1">
        <v>23.94</v>
      </c>
      <c r="AA45" s="1">
        <v>8.39</v>
      </c>
      <c r="AB45" s="2">
        <v>25</v>
      </c>
      <c r="AC45" s="2"/>
      <c r="AD45" s="14">
        <f>Y45+Z45+AA45+(AB45/2)+(AC45*3)</f>
        <v>65.63</v>
      </c>
    </row>
    <row r="46" spans="1:30" ht="12.75">
      <c r="A46" s="17">
        <v>30</v>
      </c>
      <c r="B46" s="5" t="s">
        <v>61</v>
      </c>
      <c r="C46" s="5"/>
      <c r="D46" s="6" t="s">
        <v>10</v>
      </c>
      <c r="E46" s="16" t="s">
        <v>16</v>
      </c>
      <c r="F46" s="18">
        <f>Q46+X46+AD46</f>
        <v>192.43</v>
      </c>
      <c r="G46" s="19" t="str">
        <f ca="1">IF(AND(AA46&gt;0,U46&gt;0,N46&gt;0,NOT(D46=0)),(VLOOKUP(F46,INDIRECT(VLOOKUP(D46,NewClassLookup!$A$1:$B$5,2,FALSE)),2,TRUE)),"-")</f>
        <v>MM</v>
      </c>
      <c r="H46" s="15">
        <v>4.59</v>
      </c>
      <c r="I46" s="1">
        <v>4.26</v>
      </c>
      <c r="J46" s="1">
        <v>4.31</v>
      </c>
      <c r="K46" s="1">
        <v>8.87</v>
      </c>
      <c r="L46" s="1">
        <v>5.81</v>
      </c>
      <c r="M46" s="1">
        <v>15.1</v>
      </c>
      <c r="N46" s="1">
        <v>7.3</v>
      </c>
      <c r="O46" s="2">
        <v>17</v>
      </c>
      <c r="P46" s="2"/>
      <c r="Q46" s="14">
        <f>H46+I46+J46+K46+L46+M46+N46+(O46/2)+(P46*3)</f>
        <v>58.74</v>
      </c>
      <c r="R46" s="15">
        <v>6.17</v>
      </c>
      <c r="S46" s="1">
        <v>6.45</v>
      </c>
      <c r="T46" s="1">
        <v>17.64</v>
      </c>
      <c r="U46" s="1">
        <v>7.61</v>
      </c>
      <c r="V46" s="2">
        <v>38</v>
      </c>
      <c r="W46" s="2"/>
      <c r="X46" s="14">
        <f>R46+S46+T46+U46+(V46/2)+(W46*3)</f>
        <v>56.87</v>
      </c>
      <c r="Y46" s="15">
        <v>25.22</v>
      </c>
      <c r="Z46" s="1">
        <v>26.7</v>
      </c>
      <c r="AA46" s="1">
        <v>8.4</v>
      </c>
      <c r="AB46" s="2">
        <v>33</v>
      </c>
      <c r="AC46" s="2"/>
      <c r="AD46" s="14">
        <f>Y46+Z46+AA46+(AB46/2)+(AC46*3)</f>
        <v>76.82</v>
      </c>
    </row>
    <row r="47" spans="1:30" ht="12.75">
      <c r="A47" s="17">
        <v>32</v>
      </c>
      <c r="B47" s="5" t="s">
        <v>67</v>
      </c>
      <c r="C47" s="5"/>
      <c r="D47" s="6" t="s">
        <v>10</v>
      </c>
      <c r="E47" s="16" t="s">
        <v>53</v>
      </c>
      <c r="F47" s="18">
        <f>Q47+X47+AD47</f>
        <v>193.89</v>
      </c>
      <c r="G47" s="19" t="str">
        <f ca="1">IF(AND(AA47&gt;0,U47&gt;0,N47&gt;0,NOT(D47=0)),(VLOOKUP(F47,INDIRECT(VLOOKUP(D47,NewClassLookup!$A$1:$B$5,2,FALSE)),2,TRUE)),"-")</f>
        <v>MM</v>
      </c>
      <c r="H47" s="15">
        <v>4.31</v>
      </c>
      <c r="I47" s="1">
        <v>3.21</v>
      </c>
      <c r="J47" s="1">
        <v>3.59</v>
      </c>
      <c r="K47" s="1">
        <v>9.9</v>
      </c>
      <c r="L47" s="1">
        <v>4.87</v>
      </c>
      <c r="M47" s="1">
        <v>8.36</v>
      </c>
      <c r="N47" s="1">
        <v>7.65</v>
      </c>
      <c r="O47" s="2">
        <v>18</v>
      </c>
      <c r="P47" s="2"/>
      <c r="Q47" s="14">
        <f>H47+I47+J47+K47+L47+M47+N47+(O47/2)+(P47*3)</f>
        <v>50.89</v>
      </c>
      <c r="R47" s="15">
        <v>8.06</v>
      </c>
      <c r="S47" s="1">
        <v>6.2</v>
      </c>
      <c r="T47" s="1">
        <v>24.42</v>
      </c>
      <c r="U47" s="1">
        <v>8.29</v>
      </c>
      <c r="V47" s="2">
        <v>12</v>
      </c>
      <c r="W47" s="2"/>
      <c r="X47" s="14">
        <f>R47+S47+T47+U47+(V47/2)+(W47*3)</f>
        <v>52.97</v>
      </c>
      <c r="Y47" s="15">
        <v>32.63</v>
      </c>
      <c r="Z47" s="1">
        <v>37.45</v>
      </c>
      <c r="AA47" s="1">
        <v>7.95</v>
      </c>
      <c r="AB47" s="2">
        <v>24</v>
      </c>
      <c r="AC47" s="2"/>
      <c r="AD47" s="14">
        <f>Y47+Z47+AA47+(AB47/2)+(AC47*3)</f>
        <v>90.03</v>
      </c>
    </row>
    <row r="48" spans="1:30" s="47" customFormat="1" ht="12.75">
      <c r="A48" s="36"/>
      <c r="B48" s="38"/>
      <c r="C48" s="38"/>
      <c r="D48" s="39"/>
      <c r="E48" s="40"/>
      <c r="F48" s="41"/>
      <c r="G48" s="42"/>
      <c r="H48" s="43"/>
      <c r="I48" s="44"/>
      <c r="J48" s="44"/>
      <c r="K48" s="44"/>
      <c r="L48" s="44"/>
      <c r="M48" s="44"/>
      <c r="N48" s="44"/>
      <c r="O48" s="45"/>
      <c r="P48" s="45"/>
      <c r="Q48" s="46"/>
      <c r="R48" s="43"/>
      <c r="S48" s="44"/>
      <c r="T48" s="44"/>
      <c r="U48" s="44"/>
      <c r="V48" s="45"/>
      <c r="W48" s="45"/>
      <c r="X48" s="46"/>
      <c r="Y48" s="43"/>
      <c r="Z48" s="44"/>
      <c r="AA48" s="44"/>
      <c r="AB48" s="45"/>
      <c r="AC48" s="45"/>
      <c r="AD48" s="46"/>
    </row>
    <row r="49" spans="1:30" ht="12.75" hidden="1">
      <c r="A49" s="17">
        <v>35</v>
      </c>
      <c r="B49" s="5"/>
      <c r="C49" s="5"/>
      <c r="D49" s="6"/>
      <c r="E49" s="16"/>
      <c r="F49" s="18">
        <f aca="true" t="shared" si="4" ref="F49:F64">Q49+X49+AD49</f>
        <v>0</v>
      </c>
      <c r="G49" s="19" t="str">
        <f ca="1">IF(AND(AA49&gt;0,U49&gt;0,N49&gt;0,NOT(D49=0)),(VLOOKUP(F49,INDIRECT(VLOOKUP(D49,NewClassLookup!$A$1:$B$5,2,FALSE)),2,TRUE)),"-")</f>
        <v>-</v>
      </c>
      <c r="H49" s="15"/>
      <c r="I49" s="1"/>
      <c r="J49" s="1"/>
      <c r="K49" s="1"/>
      <c r="L49" s="1"/>
      <c r="M49" s="1"/>
      <c r="N49" s="1"/>
      <c r="O49" s="2"/>
      <c r="P49" s="2"/>
      <c r="Q49" s="14">
        <f aca="true" t="shared" si="5" ref="Q49:Q64">H49+I49+J49+K49+L49+M49+N49+(O49/2)+(P49*3)</f>
        <v>0</v>
      </c>
      <c r="R49" s="15"/>
      <c r="S49" s="1"/>
      <c r="T49" s="1"/>
      <c r="U49" s="1"/>
      <c r="V49" s="2"/>
      <c r="W49" s="2"/>
      <c r="X49" s="14">
        <f aca="true" t="shared" si="6" ref="X49:X64">R49+S49+T49+U49+(V49/2)+(W49*3)</f>
        <v>0</v>
      </c>
      <c r="Y49" s="15"/>
      <c r="Z49" s="1"/>
      <c r="AA49" s="1"/>
      <c r="AB49" s="2"/>
      <c r="AC49" s="2"/>
      <c r="AD49" s="14">
        <f aca="true" t="shared" si="7" ref="AD49:AD64">Y49+Z49+AA49+(AB49/2)+(AC49*3)</f>
        <v>0</v>
      </c>
    </row>
    <row r="50" spans="1:30" ht="12.75" hidden="1">
      <c r="A50" s="17">
        <v>36</v>
      </c>
      <c r="B50" s="5"/>
      <c r="C50" s="5"/>
      <c r="D50" s="6"/>
      <c r="E50" s="16"/>
      <c r="F50" s="18">
        <f t="shared" si="4"/>
        <v>0</v>
      </c>
      <c r="G50" s="19" t="str">
        <f ca="1">IF(AND(AA50&gt;0,U50&gt;0,N50&gt;0,NOT(D50=0)),(VLOOKUP(F50,INDIRECT(VLOOKUP(D50,NewClassLookup!$A$1:$B$5,2,FALSE)),2,TRUE)),"-")</f>
        <v>-</v>
      </c>
      <c r="H50" s="15"/>
      <c r="I50" s="1"/>
      <c r="J50" s="1"/>
      <c r="K50" s="1"/>
      <c r="L50" s="1"/>
      <c r="M50" s="1"/>
      <c r="N50" s="1"/>
      <c r="O50" s="2"/>
      <c r="P50" s="2"/>
      <c r="Q50" s="14">
        <f t="shared" si="5"/>
        <v>0</v>
      </c>
      <c r="R50" s="15"/>
      <c r="S50" s="1"/>
      <c r="T50" s="1"/>
      <c r="U50" s="1"/>
      <c r="V50" s="2"/>
      <c r="W50" s="2"/>
      <c r="X50" s="14">
        <f t="shared" si="6"/>
        <v>0</v>
      </c>
      <c r="Y50" s="15"/>
      <c r="Z50" s="1"/>
      <c r="AA50" s="1"/>
      <c r="AB50" s="2"/>
      <c r="AC50" s="2"/>
      <c r="AD50" s="14">
        <f t="shared" si="7"/>
        <v>0</v>
      </c>
    </row>
    <row r="51" spans="1:30" ht="12.75" hidden="1">
      <c r="A51" s="17">
        <v>37</v>
      </c>
      <c r="B51" s="5"/>
      <c r="C51" s="5"/>
      <c r="D51" s="6"/>
      <c r="E51" s="16"/>
      <c r="F51" s="18">
        <f t="shared" si="4"/>
        <v>0</v>
      </c>
      <c r="G51" s="19" t="str">
        <f ca="1">IF(AND(AA51&gt;0,U51&gt;0,N51&gt;0,NOT(D51=0)),(VLOOKUP(F51,INDIRECT(VLOOKUP(D51,NewClassLookup!$A$1:$B$5,2,FALSE)),2,TRUE)),"-")</f>
        <v>-</v>
      </c>
      <c r="H51" s="15"/>
      <c r="I51" s="1"/>
      <c r="J51" s="1"/>
      <c r="K51" s="1"/>
      <c r="L51" s="1"/>
      <c r="M51" s="1"/>
      <c r="N51" s="1"/>
      <c r="O51" s="2"/>
      <c r="P51" s="2"/>
      <c r="Q51" s="14">
        <f t="shared" si="5"/>
        <v>0</v>
      </c>
      <c r="R51" s="15"/>
      <c r="S51" s="1"/>
      <c r="T51" s="1"/>
      <c r="U51" s="1"/>
      <c r="V51" s="2"/>
      <c r="W51" s="2"/>
      <c r="X51" s="14">
        <f t="shared" si="6"/>
        <v>0</v>
      </c>
      <c r="Y51" s="15"/>
      <c r="Z51" s="1"/>
      <c r="AA51" s="1"/>
      <c r="AB51" s="2"/>
      <c r="AC51" s="2"/>
      <c r="AD51" s="14">
        <f t="shared" si="7"/>
        <v>0</v>
      </c>
    </row>
    <row r="52" spans="1:30" ht="12.75" hidden="1">
      <c r="A52" s="17">
        <v>38</v>
      </c>
      <c r="B52" s="5"/>
      <c r="C52" s="5"/>
      <c r="D52" s="6"/>
      <c r="E52" s="16"/>
      <c r="F52" s="18">
        <f t="shared" si="4"/>
        <v>0</v>
      </c>
      <c r="G52" s="19" t="str">
        <f ca="1">IF(AND(AA52&gt;0,U52&gt;0,N52&gt;0,NOT(D52=0)),(VLOOKUP(F52,INDIRECT(VLOOKUP(D52,NewClassLookup!$A$1:$B$5,2,FALSE)),2,TRUE)),"-")</f>
        <v>-</v>
      </c>
      <c r="H52" s="15"/>
      <c r="I52" s="1"/>
      <c r="J52" s="1"/>
      <c r="K52" s="1"/>
      <c r="L52" s="1"/>
      <c r="M52" s="1"/>
      <c r="N52" s="1"/>
      <c r="O52" s="2"/>
      <c r="P52" s="2"/>
      <c r="Q52" s="14">
        <f t="shared" si="5"/>
        <v>0</v>
      </c>
      <c r="R52" s="15"/>
      <c r="S52" s="1"/>
      <c r="T52" s="1"/>
      <c r="U52" s="1"/>
      <c r="V52" s="2"/>
      <c r="W52" s="2"/>
      <c r="X52" s="14">
        <f t="shared" si="6"/>
        <v>0</v>
      </c>
      <c r="Y52" s="15"/>
      <c r="Z52" s="1"/>
      <c r="AA52" s="1"/>
      <c r="AB52" s="2"/>
      <c r="AC52" s="2"/>
      <c r="AD52" s="14">
        <f t="shared" si="7"/>
        <v>0</v>
      </c>
    </row>
    <row r="53" spans="1:30" ht="12.75" hidden="1">
      <c r="A53" s="17">
        <v>39</v>
      </c>
      <c r="B53" s="5"/>
      <c r="C53" s="5"/>
      <c r="D53" s="6"/>
      <c r="E53" s="16"/>
      <c r="F53" s="18">
        <f t="shared" si="4"/>
        <v>0</v>
      </c>
      <c r="G53" s="19" t="str">
        <f ca="1">IF(AND(AA53&gt;0,U53&gt;0,N53&gt;0,NOT(D53=0)),(VLOOKUP(F53,INDIRECT(VLOOKUP(D53,NewClassLookup!$A$1:$B$5,2,FALSE)),2,TRUE)),"-")</f>
        <v>-</v>
      </c>
      <c r="H53" s="15"/>
      <c r="I53" s="1"/>
      <c r="J53" s="1"/>
      <c r="K53" s="1"/>
      <c r="L53" s="1"/>
      <c r="M53" s="1"/>
      <c r="N53" s="1"/>
      <c r="O53" s="2"/>
      <c r="P53" s="2"/>
      <c r="Q53" s="14">
        <f t="shared" si="5"/>
        <v>0</v>
      </c>
      <c r="R53" s="15"/>
      <c r="S53" s="1"/>
      <c r="T53" s="1"/>
      <c r="U53" s="1"/>
      <c r="V53" s="2"/>
      <c r="W53" s="2"/>
      <c r="X53" s="14">
        <f t="shared" si="6"/>
        <v>0</v>
      </c>
      <c r="Y53" s="15"/>
      <c r="Z53" s="1"/>
      <c r="AA53" s="1"/>
      <c r="AB53" s="2"/>
      <c r="AC53" s="2"/>
      <c r="AD53" s="14">
        <f t="shared" si="7"/>
        <v>0</v>
      </c>
    </row>
    <row r="54" spans="1:30" ht="12.75" hidden="1">
      <c r="A54" s="17">
        <v>40</v>
      </c>
      <c r="B54" s="5"/>
      <c r="C54" s="5"/>
      <c r="D54" s="6"/>
      <c r="E54" s="16"/>
      <c r="F54" s="18">
        <f t="shared" si="4"/>
        <v>0</v>
      </c>
      <c r="G54" s="19" t="str">
        <f ca="1">IF(AND(AA54&gt;0,U54&gt;0,N54&gt;0,NOT(D54=0)),(VLOOKUP(F54,INDIRECT(VLOOKUP(D54,NewClassLookup!$A$1:$B$5,2,FALSE)),2,TRUE)),"-")</f>
        <v>-</v>
      </c>
      <c r="H54" s="15"/>
      <c r="I54" s="1"/>
      <c r="J54" s="1"/>
      <c r="K54" s="1"/>
      <c r="L54" s="1"/>
      <c r="M54" s="1"/>
      <c r="N54" s="1"/>
      <c r="O54" s="2"/>
      <c r="P54" s="2"/>
      <c r="Q54" s="14">
        <f t="shared" si="5"/>
        <v>0</v>
      </c>
      <c r="R54" s="15"/>
      <c r="S54" s="1"/>
      <c r="T54" s="1"/>
      <c r="U54" s="1"/>
      <c r="V54" s="2"/>
      <c r="W54" s="2"/>
      <c r="X54" s="14">
        <f t="shared" si="6"/>
        <v>0</v>
      </c>
      <c r="Y54" s="15"/>
      <c r="Z54" s="1"/>
      <c r="AA54" s="1"/>
      <c r="AB54" s="2"/>
      <c r="AC54" s="2"/>
      <c r="AD54" s="14">
        <f t="shared" si="7"/>
        <v>0</v>
      </c>
    </row>
    <row r="55" spans="1:30" ht="12.75" hidden="1">
      <c r="A55" s="17">
        <v>41</v>
      </c>
      <c r="B55" s="5"/>
      <c r="C55" s="5"/>
      <c r="D55" s="6"/>
      <c r="E55" s="16"/>
      <c r="F55" s="18">
        <f t="shared" si="4"/>
        <v>0</v>
      </c>
      <c r="G55" s="19" t="str">
        <f ca="1">IF(AND(AA55&gt;0,U55&gt;0,N55&gt;0,NOT(D55=0)),(VLOOKUP(F55,INDIRECT(VLOOKUP(D55,NewClassLookup!$A$1:$B$5,2,FALSE)),2,TRUE)),"-")</f>
        <v>-</v>
      </c>
      <c r="H55" s="15"/>
      <c r="I55" s="1"/>
      <c r="J55" s="1"/>
      <c r="K55" s="1"/>
      <c r="L55" s="1"/>
      <c r="M55" s="1"/>
      <c r="N55" s="1"/>
      <c r="O55" s="2"/>
      <c r="P55" s="2"/>
      <c r="Q55" s="14">
        <f t="shared" si="5"/>
        <v>0</v>
      </c>
      <c r="R55" s="15"/>
      <c r="S55" s="1"/>
      <c r="T55" s="1"/>
      <c r="U55" s="1"/>
      <c r="V55" s="2"/>
      <c r="W55" s="2"/>
      <c r="X55" s="14">
        <f t="shared" si="6"/>
        <v>0</v>
      </c>
      <c r="Y55" s="15"/>
      <c r="Z55" s="1"/>
      <c r="AA55" s="1"/>
      <c r="AB55" s="2"/>
      <c r="AC55" s="2"/>
      <c r="AD55" s="14">
        <f t="shared" si="7"/>
        <v>0</v>
      </c>
    </row>
    <row r="56" spans="1:30" ht="12.75" hidden="1">
      <c r="A56" s="17">
        <v>42</v>
      </c>
      <c r="B56" s="5"/>
      <c r="C56" s="5"/>
      <c r="D56" s="6"/>
      <c r="E56" s="16"/>
      <c r="F56" s="18">
        <f t="shared" si="4"/>
        <v>0</v>
      </c>
      <c r="G56" s="19" t="str">
        <f ca="1">IF(AND(AA56&gt;0,U56&gt;0,N56&gt;0,NOT(D56=0)),(VLOOKUP(F56,INDIRECT(VLOOKUP(D56,NewClassLookup!$A$1:$B$5,2,FALSE)),2,TRUE)),"-")</f>
        <v>-</v>
      </c>
      <c r="H56" s="15"/>
      <c r="I56" s="1"/>
      <c r="J56" s="1"/>
      <c r="K56" s="1"/>
      <c r="L56" s="1"/>
      <c r="M56" s="1"/>
      <c r="N56" s="1"/>
      <c r="O56" s="2"/>
      <c r="P56" s="2"/>
      <c r="Q56" s="14">
        <f t="shared" si="5"/>
        <v>0</v>
      </c>
      <c r="R56" s="15"/>
      <c r="S56" s="1"/>
      <c r="T56" s="1"/>
      <c r="U56" s="1"/>
      <c r="V56" s="2"/>
      <c r="W56" s="2"/>
      <c r="X56" s="14">
        <f t="shared" si="6"/>
        <v>0</v>
      </c>
      <c r="Y56" s="15"/>
      <c r="Z56" s="1"/>
      <c r="AA56" s="1"/>
      <c r="AB56" s="2"/>
      <c r="AC56" s="2"/>
      <c r="AD56" s="14">
        <f t="shared" si="7"/>
        <v>0</v>
      </c>
    </row>
    <row r="57" spans="1:30" ht="12.75" hidden="1">
      <c r="A57" s="17">
        <v>43</v>
      </c>
      <c r="B57" s="5"/>
      <c r="C57" s="5"/>
      <c r="D57" s="6"/>
      <c r="E57" s="16"/>
      <c r="F57" s="18">
        <f t="shared" si="4"/>
        <v>0</v>
      </c>
      <c r="G57" s="19" t="str">
        <f ca="1">IF(AND(AA57&gt;0,U57&gt;0,N57&gt;0,NOT(D57=0)),(VLOOKUP(F57,INDIRECT(VLOOKUP(D57,NewClassLookup!$A$1:$B$5,2,FALSE)),2,TRUE)),"-")</f>
        <v>-</v>
      </c>
      <c r="H57" s="15"/>
      <c r="I57" s="1"/>
      <c r="J57" s="1"/>
      <c r="K57" s="1"/>
      <c r="L57" s="1"/>
      <c r="M57" s="1"/>
      <c r="N57" s="1"/>
      <c r="O57" s="2"/>
      <c r="P57" s="2"/>
      <c r="Q57" s="14">
        <f t="shared" si="5"/>
        <v>0</v>
      </c>
      <c r="R57" s="15"/>
      <c r="S57" s="1"/>
      <c r="T57" s="1"/>
      <c r="U57" s="1"/>
      <c r="V57" s="2"/>
      <c r="W57" s="2"/>
      <c r="X57" s="14">
        <f t="shared" si="6"/>
        <v>0</v>
      </c>
      <c r="Y57" s="15"/>
      <c r="Z57" s="1"/>
      <c r="AA57" s="1"/>
      <c r="AB57" s="2"/>
      <c r="AC57" s="2"/>
      <c r="AD57" s="14">
        <f t="shared" si="7"/>
        <v>0</v>
      </c>
    </row>
    <row r="58" spans="1:30" ht="12.75" hidden="1">
      <c r="A58" s="17">
        <v>44</v>
      </c>
      <c r="B58" s="5"/>
      <c r="C58" s="5"/>
      <c r="D58" s="6"/>
      <c r="E58" s="16"/>
      <c r="F58" s="18">
        <f t="shared" si="4"/>
        <v>0</v>
      </c>
      <c r="G58" s="19" t="str">
        <f ca="1">IF(AND(AA58&gt;0,U58&gt;0,N58&gt;0,NOT(D58=0)),(VLOOKUP(F58,INDIRECT(VLOOKUP(D58,NewClassLookup!$A$1:$B$5,2,FALSE)),2,TRUE)),"-")</f>
        <v>-</v>
      </c>
      <c r="H58" s="15"/>
      <c r="I58" s="1"/>
      <c r="J58" s="1"/>
      <c r="K58" s="1"/>
      <c r="L58" s="1"/>
      <c r="M58" s="1"/>
      <c r="N58" s="1"/>
      <c r="O58" s="2"/>
      <c r="P58" s="2"/>
      <c r="Q58" s="14">
        <f t="shared" si="5"/>
        <v>0</v>
      </c>
      <c r="R58" s="15"/>
      <c r="S58" s="1"/>
      <c r="T58" s="1"/>
      <c r="U58" s="1"/>
      <c r="V58" s="2"/>
      <c r="W58" s="2"/>
      <c r="X58" s="14">
        <f t="shared" si="6"/>
        <v>0</v>
      </c>
      <c r="Y58" s="15"/>
      <c r="Z58" s="1"/>
      <c r="AA58" s="1"/>
      <c r="AB58" s="2"/>
      <c r="AC58" s="2"/>
      <c r="AD58" s="14">
        <f t="shared" si="7"/>
        <v>0</v>
      </c>
    </row>
    <row r="59" spans="1:30" ht="12.75" hidden="1">
      <c r="A59" s="17">
        <v>45</v>
      </c>
      <c r="B59" s="5"/>
      <c r="C59" s="5"/>
      <c r="D59" s="6"/>
      <c r="E59" s="16"/>
      <c r="F59" s="18">
        <f t="shared" si="4"/>
        <v>0</v>
      </c>
      <c r="G59" s="19" t="str">
        <f ca="1">IF(AND(AA59&gt;0,U59&gt;0,N59&gt;0,NOT(D59=0)),(VLOOKUP(F59,INDIRECT(VLOOKUP(D59,NewClassLookup!$A$1:$B$5,2,FALSE)),2,TRUE)),"-")</f>
        <v>-</v>
      </c>
      <c r="H59" s="15"/>
      <c r="I59" s="1"/>
      <c r="J59" s="1"/>
      <c r="K59" s="1"/>
      <c r="L59" s="1"/>
      <c r="M59" s="1"/>
      <c r="N59" s="1"/>
      <c r="O59" s="2"/>
      <c r="P59" s="2"/>
      <c r="Q59" s="14">
        <f t="shared" si="5"/>
        <v>0</v>
      </c>
      <c r="R59" s="15"/>
      <c r="S59" s="1"/>
      <c r="T59" s="1"/>
      <c r="U59" s="1"/>
      <c r="V59" s="2"/>
      <c r="W59" s="2"/>
      <c r="X59" s="14">
        <f t="shared" si="6"/>
        <v>0</v>
      </c>
      <c r="Y59" s="15"/>
      <c r="Z59" s="1"/>
      <c r="AA59" s="1"/>
      <c r="AB59" s="2"/>
      <c r="AC59" s="2"/>
      <c r="AD59" s="14">
        <f t="shared" si="7"/>
        <v>0</v>
      </c>
    </row>
    <row r="60" spans="1:30" ht="12.75" hidden="1">
      <c r="A60" s="17">
        <v>46</v>
      </c>
      <c r="B60" s="5"/>
      <c r="C60" s="5"/>
      <c r="D60" s="6"/>
      <c r="E60" s="16"/>
      <c r="F60" s="18">
        <f t="shared" si="4"/>
        <v>0</v>
      </c>
      <c r="G60" s="19" t="str">
        <f ca="1">IF(AND(AA60&gt;0,U60&gt;0,N60&gt;0,NOT(D60=0)),(VLOOKUP(F60,INDIRECT(VLOOKUP(D60,NewClassLookup!$A$1:$B$5,2,FALSE)),2,TRUE)),"-")</f>
        <v>-</v>
      </c>
      <c r="H60" s="15"/>
      <c r="I60" s="1"/>
      <c r="J60" s="1"/>
      <c r="K60" s="1"/>
      <c r="L60" s="1"/>
      <c r="M60" s="1"/>
      <c r="N60" s="1"/>
      <c r="O60" s="2"/>
      <c r="P60" s="2"/>
      <c r="Q60" s="14">
        <f t="shared" si="5"/>
        <v>0</v>
      </c>
      <c r="R60" s="15"/>
      <c r="S60" s="1"/>
      <c r="T60" s="1"/>
      <c r="U60" s="1"/>
      <c r="V60" s="2"/>
      <c r="W60" s="2"/>
      <c r="X60" s="14">
        <f t="shared" si="6"/>
        <v>0</v>
      </c>
      <c r="Y60" s="15"/>
      <c r="Z60" s="1"/>
      <c r="AA60" s="1"/>
      <c r="AB60" s="2"/>
      <c r="AC60" s="2"/>
      <c r="AD60" s="14">
        <f t="shared" si="7"/>
        <v>0</v>
      </c>
    </row>
    <row r="61" spans="1:30" ht="12.75" hidden="1">
      <c r="A61" s="17">
        <v>47</v>
      </c>
      <c r="B61" s="5"/>
      <c r="C61" s="5"/>
      <c r="D61" s="6"/>
      <c r="E61" s="16"/>
      <c r="F61" s="18">
        <f t="shared" si="4"/>
        <v>0</v>
      </c>
      <c r="G61" s="19" t="str">
        <f ca="1">IF(AND(AA61&gt;0,U61&gt;0,N61&gt;0,NOT(D61=0)),(VLOOKUP(F61,INDIRECT(VLOOKUP(D61,NewClassLookup!$A$1:$B$5,2,FALSE)),2,TRUE)),"-")</f>
        <v>-</v>
      </c>
      <c r="H61" s="15"/>
      <c r="I61" s="1"/>
      <c r="J61" s="1"/>
      <c r="K61" s="1"/>
      <c r="L61" s="1"/>
      <c r="M61" s="1"/>
      <c r="N61" s="1"/>
      <c r="O61" s="2"/>
      <c r="P61" s="2"/>
      <c r="Q61" s="14">
        <f t="shared" si="5"/>
        <v>0</v>
      </c>
      <c r="R61" s="15"/>
      <c r="S61" s="1"/>
      <c r="T61" s="1"/>
      <c r="U61" s="1"/>
      <c r="V61" s="2"/>
      <c r="W61" s="2"/>
      <c r="X61" s="14">
        <f t="shared" si="6"/>
        <v>0</v>
      </c>
      <c r="Y61" s="15"/>
      <c r="Z61" s="1"/>
      <c r="AA61" s="1"/>
      <c r="AB61" s="2"/>
      <c r="AC61" s="2"/>
      <c r="AD61" s="14">
        <f t="shared" si="7"/>
        <v>0</v>
      </c>
    </row>
    <row r="62" spans="1:30" ht="12.75" hidden="1">
      <c r="A62" s="17">
        <v>48</v>
      </c>
      <c r="B62" s="5"/>
      <c r="C62" s="5"/>
      <c r="D62" s="6"/>
      <c r="E62" s="16"/>
      <c r="F62" s="18">
        <f t="shared" si="4"/>
        <v>0</v>
      </c>
      <c r="G62" s="19" t="str">
        <f ca="1">IF(AND(AA62&gt;0,U62&gt;0,N62&gt;0,NOT(D62=0)),(VLOOKUP(F62,INDIRECT(VLOOKUP(D62,NewClassLookup!$A$1:$B$5,2,FALSE)),2,TRUE)),"-")</f>
        <v>-</v>
      </c>
      <c r="H62" s="15"/>
      <c r="I62" s="1"/>
      <c r="J62" s="1"/>
      <c r="K62" s="1"/>
      <c r="L62" s="1"/>
      <c r="M62" s="1"/>
      <c r="N62" s="1"/>
      <c r="O62" s="2"/>
      <c r="P62" s="2"/>
      <c r="Q62" s="14">
        <f t="shared" si="5"/>
        <v>0</v>
      </c>
      <c r="R62" s="15"/>
      <c r="S62" s="1"/>
      <c r="T62" s="1"/>
      <c r="U62" s="1"/>
      <c r="V62" s="2"/>
      <c r="W62" s="2"/>
      <c r="X62" s="14">
        <f t="shared" si="6"/>
        <v>0</v>
      </c>
      <c r="Y62" s="15"/>
      <c r="Z62" s="1"/>
      <c r="AA62" s="1"/>
      <c r="AB62" s="2"/>
      <c r="AC62" s="2"/>
      <c r="AD62" s="14">
        <f t="shared" si="7"/>
        <v>0</v>
      </c>
    </row>
    <row r="63" spans="1:30" ht="12.75" hidden="1">
      <c r="A63" s="17">
        <v>49</v>
      </c>
      <c r="B63" s="5"/>
      <c r="C63" s="5"/>
      <c r="D63" s="6"/>
      <c r="E63" s="16"/>
      <c r="F63" s="18">
        <f t="shared" si="4"/>
        <v>0</v>
      </c>
      <c r="G63" s="19" t="str">
        <f ca="1">IF(AND(AA63&gt;0,U63&gt;0,N63&gt;0,NOT(D63=0)),(VLOOKUP(F63,INDIRECT(VLOOKUP(D63,NewClassLookup!$A$1:$B$5,2,FALSE)),2,TRUE)),"-")</f>
        <v>-</v>
      </c>
      <c r="H63" s="15"/>
      <c r="I63" s="1"/>
      <c r="J63" s="1"/>
      <c r="K63" s="1"/>
      <c r="L63" s="1"/>
      <c r="M63" s="1"/>
      <c r="N63" s="1"/>
      <c r="O63" s="2"/>
      <c r="P63" s="2"/>
      <c r="Q63" s="14">
        <f t="shared" si="5"/>
        <v>0</v>
      </c>
      <c r="R63" s="15"/>
      <c r="S63" s="1"/>
      <c r="T63" s="1"/>
      <c r="U63" s="1"/>
      <c r="V63" s="2"/>
      <c r="W63" s="2"/>
      <c r="X63" s="14">
        <f t="shared" si="6"/>
        <v>0</v>
      </c>
      <c r="Y63" s="15"/>
      <c r="Z63" s="1"/>
      <c r="AA63" s="1"/>
      <c r="AB63" s="2"/>
      <c r="AC63" s="2"/>
      <c r="AD63" s="14">
        <f t="shared" si="7"/>
        <v>0</v>
      </c>
    </row>
    <row r="64" spans="1:30" ht="12.75" hidden="1">
      <c r="A64" s="17">
        <v>50</v>
      </c>
      <c r="B64" s="5"/>
      <c r="C64" s="5"/>
      <c r="D64" s="6"/>
      <c r="E64" s="16"/>
      <c r="F64" s="18">
        <f t="shared" si="4"/>
        <v>0</v>
      </c>
      <c r="G64" s="19" t="str">
        <f ca="1">IF(AND(AA64&gt;0,U64&gt;0,N64&gt;0,NOT(D64=0)),(VLOOKUP(F64,INDIRECT(VLOOKUP(D64,NewClassLookup!$A$1:$B$5,2,FALSE)),2,TRUE)),"-")</f>
        <v>-</v>
      </c>
      <c r="H64" s="15"/>
      <c r="I64" s="1"/>
      <c r="J64" s="1"/>
      <c r="K64" s="1"/>
      <c r="L64" s="1"/>
      <c r="M64" s="1"/>
      <c r="N64" s="1"/>
      <c r="O64" s="2"/>
      <c r="P64" s="2"/>
      <c r="Q64" s="14">
        <f t="shared" si="5"/>
        <v>0</v>
      </c>
      <c r="R64" s="15"/>
      <c r="S64" s="1"/>
      <c r="T64" s="1"/>
      <c r="U64" s="1"/>
      <c r="V64" s="2"/>
      <c r="W64" s="2"/>
      <c r="X64" s="14">
        <f t="shared" si="6"/>
        <v>0</v>
      </c>
      <c r="Y64" s="15"/>
      <c r="Z64" s="1"/>
      <c r="AA64" s="1"/>
      <c r="AB64" s="2"/>
      <c r="AC64" s="2"/>
      <c r="AD64" s="14">
        <f t="shared" si="7"/>
        <v>0</v>
      </c>
    </row>
  </sheetData>
  <sheetProtection sheet="1" objects="1" scenarios="1" selectLockedCells="1"/>
  <mergeCells count="4">
    <mergeCell ref="A1:E1"/>
    <mergeCell ref="H1:Q1"/>
    <mergeCell ref="R1:X1"/>
    <mergeCell ref="Y1:AD1"/>
  </mergeCells>
  <printOptions/>
  <pageMargins left="0" right="0" top="0.75" bottom="0" header="0.5" footer="0.5"/>
  <pageSetup fitToHeight="1" fitToWidth="1" horizontalDpi="300" verticalDpi="3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6.57421875" style="0" bestFit="1" customWidth="1"/>
    <col min="2" max="2" width="23.28125" style="0" bestFit="1" customWidth="1"/>
    <col min="3" max="3" width="54.00390625" style="0" bestFit="1" customWidth="1"/>
  </cols>
  <sheetData>
    <row r="1" spans="1:3" ht="12.75">
      <c r="A1" s="7" t="s">
        <v>5</v>
      </c>
      <c r="B1" s="8" t="s">
        <v>46</v>
      </c>
      <c r="C1" s="9" t="s">
        <v>6</v>
      </c>
    </row>
    <row r="2" spans="1:3" ht="12.75">
      <c r="A2" s="7" t="s">
        <v>7</v>
      </c>
      <c r="B2" s="8" t="s">
        <v>47</v>
      </c>
      <c r="C2" s="8" t="s">
        <v>8</v>
      </c>
    </row>
    <row r="3" spans="1:3" ht="12.75">
      <c r="A3" s="7" t="s">
        <v>45</v>
      </c>
      <c r="B3" s="8" t="s">
        <v>49</v>
      </c>
      <c r="C3" s="8"/>
    </row>
    <row r="4" spans="1:3" ht="12.75">
      <c r="A4" s="7" t="s">
        <v>9</v>
      </c>
      <c r="B4" s="8" t="s">
        <v>48</v>
      </c>
      <c r="C4" s="8"/>
    </row>
    <row r="5" spans="1:3" ht="12.75">
      <c r="A5" s="7" t="s">
        <v>10</v>
      </c>
      <c r="B5" s="8" t="s">
        <v>50</v>
      </c>
      <c r="C5" s="8"/>
    </row>
    <row r="6" spans="1:3" ht="12.75">
      <c r="A6" s="8"/>
      <c r="B6" s="8"/>
      <c r="C6" s="8"/>
    </row>
    <row r="7" spans="1:3" ht="12.75">
      <c r="A7" s="10">
        <v>0</v>
      </c>
      <c r="B7" s="8" t="s">
        <v>11</v>
      </c>
      <c r="C7" s="9" t="s">
        <v>12</v>
      </c>
    </row>
    <row r="8" spans="1:3" ht="12.75">
      <c r="A8" s="10">
        <v>91.77</v>
      </c>
      <c r="B8" s="8" t="s">
        <v>13</v>
      </c>
      <c r="C8" s="8" t="s">
        <v>14</v>
      </c>
    </row>
    <row r="9" spans="1:3" ht="12.75">
      <c r="A9" s="10">
        <v>111.44</v>
      </c>
      <c r="B9" s="8" t="s">
        <v>15</v>
      </c>
      <c r="C9" s="8"/>
    </row>
    <row r="10" spans="1:3" ht="12.75">
      <c r="A10" s="10">
        <v>141.83</v>
      </c>
      <c r="B10" s="8" t="s">
        <v>16</v>
      </c>
      <c r="C10" s="8"/>
    </row>
    <row r="11" spans="1:3" ht="12.75">
      <c r="A11" s="10">
        <v>195.01</v>
      </c>
      <c r="B11" s="8" t="s">
        <v>17</v>
      </c>
      <c r="C11" s="8" t="s">
        <v>18</v>
      </c>
    </row>
    <row r="12" spans="1:3" ht="12.75">
      <c r="A12" s="10"/>
      <c r="B12" s="8"/>
      <c r="C12" s="8"/>
    </row>
    <row r="13" spans="1:3" ht="12.75">
      <c r="A13" s="10">
        <v>0</v>
      </c>
      <c r="B13" s="8" t="s">
        <v>11</v>
      </c>
      <c r="C13" s="9" t="s">
        <v>19</v>
      </c>
    </row>
    <row r="14" spans="1:3" ht="12.75">
      <c r="A14" s="10">
        <v>89.42</v>
      </c>
      <c r="B14" s="8" t="s">
        <v>13</v>
      </c>
      <c r="C14" s="8"/>
    </row>
    <row r="15" spans="1:3" ht="12.75">
      <c r="A15" s="10">
        <v>108.58</v>
      </c>
      <c r="B15" s="8" t="s">
        <v>15</v>
      </c>
      <c r="C15" s="8"/>
    </row>
    <row r="16" spans="1:3" ht="12.75">
      <c r="A16" s="10">
        <v>138.19</v>
      </c>
      <c r="B16" s="8" t="s">
        <v>16</v>
      </c>
      <c r="C16" s="8"/>
    </row>
    <row r="17" spans="1:3" ht="12.75">
      <c r="A17" s="10">
        <v>190.01</v>
      </c>
      <c r="B17" s="8" t="s">
        <v>17</v>
      </c>
      <c r="C17" s="8"/>
    </row>
    <row r="18" spans="1:3" ht="12.75">
      <c r="A18" s="10"/>
      <c r="B18" s="8"/>
      <c r="C18" s="8"/>
    </row>
    <row r="19" spans="1:3" ht="12.75">
      <c r="A19" s="10">
        <v>0</v>
      </c>
      <c r="B19" s="8" t="s">
        <v>11</v>
      </c>
      <c r="C19" s="9" t="s">
        <v>20</v>
      </c>
    </row>
    <row r="20" spans="1:3" ht="12.75">
      <c r="A20" s="10">
        <v>98.83</v>
      </c>
      <c r="B20" s="8" t="s">
        <v>13</v>
      </c>
      <c r="C20" s="8"/>
    </row>
    <row r="21" spans="1:3" ht="12.75">
      <c r="A21" s="10">
        <v>120.01</v>
      </c>
      <c r="B21" s="8" t="s">
        <v>15</v>
      </c>
      <c r="C21" s="8"/>
    </row>
    <row r="22" spans="1:3" ht="12.75">
      <c r="A22" s="10">
        <v>152.74</v>
      </c>
      <c r="B22" s="8" t="s">
        <v>16</v>
      </c>
      <c r="C22" s="8"/>
    </row>
    <row r="23" spans="1:3" ht="12.75">
      <c r="A23" s="10">
        <v>210.01</v>
      </c>
      <c r="B23" s="8" t="s">
        <v>17</v>
      </c>
      <c r="C23" s="11"/>
    </row>
    <row r="24" spans="1:3" ht="12.75">
      <c r="A24" s="10"/>
      <c r="B24" s="8"/>
      <c r="C24" s="8"/>
    </row>
    <row r="25" spans="1:3" ht="12.75">
      <c r="A25" s="10">
        <v>0</v>
      </c>
      <c r="B25" s="8" t="s">
        <v>11</v>
      </c>
      <c r="C25" s="9" t="s">
        <v>44</v>
      </c>
    </row>
    <row r="26" spans="1:3" ht="12.75">
      <c r="A26" s="10">
        <v>100.83</v>
      </c>
      <c r="B26" s="8" t="s">
        <v>13</v>
      </c>
      <c r="C26" s="8"/>
    </row>
    <row r="27" spans="1:3" ht="12.75">
      <c r="A27" s="10">
        <v>122.01</v>
      </c>
      <c r="B27" s="8" t="s">
        <v>15</v>
      </c>
      <c r="C27" s="8"/>
    </row>
    <row r="28" spans="1:3" ht="12.75">
      <c r="A28" s="10">
        <v>154.74</v>
      </c>
      <c r="B28" s="8" t="s">
        <v>16</v>
      </c>
      <c r="C28" s="8"/>
    </row>
    <row r="29" spans="1:3" ht="12.75">
      <c r="A29" s="10">
        <v>211.99</v>
      </c>
      <c r="B29" s="8" t="s">
        <v>17</v>
      </c>
      <c r="C29" s="8"/>
    </row>
    <row r="30" spans="1:3" ht="12.75">
      <c r="A30" s="10"/>
      <c r="B30" s="8"/>
      <c r="C30" s="8"/>
    </row>
    <row r="31" spans="1:3" ht="12.75">
      <c r="A31" s="10">
        <v>0</v>
      </c>
      <c r="B31" s="8" t="s">
        <v>11</v>
      </c>
      <c r="C31" s="9" t="s">
        <v>21</v>
      </c>
    </row>
    <row r="32" spans="1:3" ht="12.75">
      <c r="A32" s="10">
        <v>104.36</v>
      </c>
      <c r="B32" s="8" t="s">
        <v>13</v>
      </c>
      <c r="C32" s="8"/>
    </row>
    <row r="33" spans="1:3" ht="12.75">
      <c r="A33" s="10">
        <v>126.3</v>
      </c>
      <c r="B33" s="8" t="s">
        <v>15</v>
      </c>
      <c r="C33" s="8"/>
    </row>
    <row r="34" spans="1:3" ht="12.75">
      <c r="A34" s="10">
        <v>160.19</v>
      </c>
      <c r="B34" s="8" t="s">
        <v>16</v>
      </c>
      <c r="C34" s="8"/>
    </row>
    <row r="35" spans="1:3" ht="12.75">
      <c r="A35" s="10">
        <v>219.51</v>
      </c>
      <c r="B35" s="8" t="s">
        <v>17</v>
      </c>
      <c r="C35" s="8"/>
    </row>
    <row r="36" spans="1:3" ht="12.75">
      <c r="A36" s="12"/>
      <c r="B36" s="8"/>
      <c r="C36" s="8"/>
    </row>
    <row r="37" spans="1:3" ht="25.5" customHeight="1">
      <c r="A37" s="85" t="s">
        <v>22</v>
      </c>
      <c r="B37" s="86"/>
      <c r="C37" s="87"/>
    </row>
    <row r="38" spans="1:3" ht="25.5" customHeight="1">
      <c r="A38" s="88" t="s">
        <v>23</v>
      </c>
      <c r="B38" s="89"/>
      <c r="C38" s="90"/>
    </row>
    <row r="39" spans="1:3" ht="12.75">
      <c r="A39" s="88" t="s">
        <v>24</v>
      </c>
      <c r="B39" s="89"/>
      <c r="C39" s="90"/>
    </row>
    <row r="40" spans="1:3" ht="25.5" customHeight="1">
      <c r="A40" s="88" t="s">
        <v>25</v>
      </c>
      <c r="B40" s="91"/>
      <c r="C40" s="90"/>
    </row>
    <row r="41" spans="1:3" ht="12.75">
      <c r="A41" s="82" t="s">
        <v>26</v>
      </c>
      <c r="B41" s="83"/>
      <c r="C41" s="84"/>
    </row>
  </sheetData>
  <sheetProtection sheet="1" objects="1" scenarios="1" selectLockedCells="1"/>
  <mergeCells count="5">
    <mergeCell ref="A41:C41"/>
    <mergeCell ref="A37:C37"/>
    <mergeCell ref="A38:C38"/>
    <mergeCell ref="A39:C39"/>
    <mergeCell ref="A40:C4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Classifier Match Scoring Spreadsheet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John</cp:lastModifiedBy>
  <cp:lastPrinted>2009-11-22T12:15:08Z</cp:lastPrinted>
  <dcterms:created xsi:type="dcterms:W3CDTF">2001-08-02T04:21:03Z</dcterms:created>
  <dcterms:modified xsi:type="dcterms:W3CDTF">2009-11-22T12:15:10Z</dcterms:modified>
  <cp:category/>
  <cp:version/>
  <cp:contentType/>
  <cp:contentStatus/>
  <cp:revision>1</cp:revision>
</cp:coreProperties>
</file>